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5480" windowHeight="7815"/>
  </bookViews>
  <sheets>
    <sheet name="Лист1" sheetId="1" r:id="rId1"/>
    <sheet name="Лист2" sheetId="3" r:id="rId2"/>
  </sheets>
  <definedNames>
    <definedName name="_xlnm.Print_Area" localSheetId="0">Лист1!$A$1:$L$141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0" i="1"/>
  <c r="H34" s="1"/>
  <c r="E53"/>
  <c r="H103" l="1"/>
  <c r="H108" l="1"/>
  <c r="F36" l="1"/>
  <c r="G36"/>
  <c r="I36"/>
  <c r="J36"/>
  <c r="H36"/>
  <c r="H16" s="1"/>
  <c r="E16" s="1"/>
  <c r="E36" l="1"/>
  <c r="G42"/>
  <c r="H42"/>
  <c r="I42"/>
  <c r="J42"/>
  <c r="F42"/>
  <c r="G41"/>
  <c r="H41"/>
  <c r="I41"/>
  <c r="J41"/>
  <c r="F41"/>
  <c r="G40"/>
  <c r="G34" s="1"/>
  <c r="I40"/>
  <c r="I34" s="1"/>
  <c r="J40"/>
  <c r="J34" s="1"/>
  <c r="F40"/>
  <c r="I39"/>
  <c r="J39"/>
  <c r="H39"/>
  <c r="G39"/>
  <c r="F39"/>
  <c r="G38"/>
  <c r="H38"/>
  <c r="I38"/>
  <c r="J38"/>
  <c r="F38"/>
  <c r="H14" l="1"/>
  <c r="J43"/>
  <c r="H43"/>
  <c r="F43"/>
  <c r="I43"/>
  <c r="G43"/>
  <c r="E41"/>
  <c r="G132"/>
  <c r="H132"/>
  <c r="I132"/>
  <c r="J132"/>
  <c r="F132"/>
  <c r="G131"/>
  <c r="H131"/>
  <c r="I131"/>
  <c r="J131"/>
  <c r="F131"/>
  <c r="G130"/>
  <c r="H130"/>
  <c r="I130"/>
  <c r="J130"/>
  <c r="F130"/>
  <c r="G140"/>
  <c r="H140"/>
  <c r="I140"/>
  <c r="J140"/>
  <c r="F140"/>
  <c r="G136"/>
  <c r="H136"/>
  <c r="I136"/>
  <c r="J136"/>
  <c r="F136"/>
  <c r="E134"/>
  <c r="E135"/>
  <c r="E137"/>
  <c r="E138"/>
  <c r="E139"/>
  <c r="G123"/>
  <c r="G124" s="1"/>
  <c r="H123"/>
  <c r="H124" s="1"/>
  <c r="I123"/>
  <c r="I124" s="1"/>
  <c r="J123"/>
  <c r="J124" s="1"/>
  <c r="F123"/>
  <c r="G128"/>
  <c r="H128"/>
  <c r="I128"/>
  <c r="J128"/>
  <c r="F128"/>
  <c r="G126"/>
  <c r="H126"/>
  <c r="I126"/>
  <c r="J126"/>
  <c r="F126"/>
  <c r="E127"/>
  <c r="E125"/>
  <c r="G121"/>
  <c r="H121"/>
  <c r="I121"/>
  <c r="J121"/>
  <c r="F121"/>
  <c r="G119"/>
  <c r="H119"/>
  <c r="I119"/>
  <c r="J119"/>
  <c r="F119"/>
  <c r="G116"/>
  <c r="H116"/>
  <c r="I116"/>
  <c r="J116"/>
  <c r="F116"/>
  <c r="G114"/>
  <c r="H114"/>
  <c r="I114"/>
  <c r="J114"/>
  <c r="F114"/>
  <c r="G112"/>
  <c r="H112"/>
  <c r="I112"/>
  <c r="J112"/>
  <c r="F112"/>
  <c r="G110"/>
  <c r="H110"/>
  <c r="I110"/>
  <c r="J110"/>
  <c r="F110"/>
  <c r="G107"/>
  <c r="H107"/>
  <c r="I107"/>
  <c r="J107"/>
  <c r="F107"/>
  <c r="G105"/>
  <c r="H105"/>
  <c r="I105"/>
  <c r="J105"/>
  <c r="F105"/>
  <c r="G101"/>
  <c r="H101"/>
  <c r="I101"/>
  <c r="J101"/>
  <c r="F101"/>
  <c r="G89"/>
  <c r="H89"/>
  <c r="I89"/>
  <c r="J89"/>
  <c r="F89"/>
  <c r="G88"/>
  <c r="H88"/>
  <c r="I88"/>
  <c r="J88"/>
  <c r="F88"/>
  <c r="F90" s="1"/>
  <c r="G87"/>
  <c r="H87"/>
  <c r="I87"/>
  <c r="J87"/>
  <c r="F87"/>
  <c r="G85"/>
  <c r="H85"/>
  <c r="I85"/>
  <c r="J85"/>
  <c r="F85"/>
  <c r="E85" s="1"/>
  <c r="G83"/>
  <c r="H83"/>
  <c r="I83"/>
  <c r="J83"/>
  <c r="F83"/>
  <c r="G81"/>
  <c r="H81"/>
  <c r="I81"/>
  <c r="J81"/>
  <c r="F81"/>
  <c r="G78"/>
  <c r="H78"/>
  <c r="I78"/>
  <c r="J78"/>
  <c r="F78"/>
  <c r="G71"/>
  <c r="G35" s="1"/>
  <c r="H71"/>
  <c r="I71"/>
  <c r="I35" s="1"/>
  <c r="I15" s="1"/>
  <c r="J71"/>
  <c r="F71"/>
  <c r="F35" s="1"/>
  <c r="G70"/>
  <c r="H70"/>
  <c r="I70"/>
  <c r="J70"/>
  <c r="J72" s="1"/>
  <c r="F70"/>
  <c r="G69"/>
  <c r="H69"/>
  <c r="I69"/>
  <c r="J69"/>
  <c r="F69"/>
  <c r="G68"/>
  <c r="H68"/>
  <c r="I68"/>
  <c r="F68"/>
  <c r="G64"/>
  <c r="H64"/>
  <c r="H33" s="1"/>
  <c r="I64"/>
  <c r="I33" s="1"/>
  <c r="J64"/>
  <c r="F64"/>
  <c r="G63"/>
  <c r="G32" s="1"/>
  <c r="H63"/>
  <c r="I63"/>
  <c r="I32" s="1"/>
  <c r="I37" s="1"/>
  <c r="J63"/>
  <c r="F63"/>
  <c r="F32" s="1"/>
  <c r="G62"/>
  <c r="H62"/>
  <c r="I62"/>
  <c r="J62"/>
  <c r="F62"/>
  <c r="G60"/>
  <c r="H60"/>
  <c r="I60"/>
  <c r="J60"/>
  <c r="F60"/>
  <c r="G58"/>
  <c r="H58"/>
  <c r="I58"/>
  <c r="J58"/>
  <c r="F58"/>
  <c r="G55"/>
  <c r="H55"/>
  <c r="I55"/>
  <c r="J55"/>
  <c r="F55"/>
  <c r="G33"/>
  <c r="F33"/>
  <c r="G14"/>
  <c r="I14"/>
  <c r="E40"/>
  <c r="G49"/>
  <c r="H49"/>
  <c r="I49"/>
  <c r="J49"/>
  <c r="F49"/>
  <c r="E120"/>
  <c r="E113"/>
  <c r="E115"/>
  <c r="E117"/>
  <c r="E118"/>
  <c r="E106"/>
  <c r="E108"/>
  <c r="E109"/>
  <c r="E111"/>
  <c r="E102"/>
  <c r="E103"/>
  <c r="E104"/>
  <c r="E97"/>
  <c r="E98"/>
  <c r="E99"/>
  <c r="E100"/>
  <c r="E92"/>
  <c r="E93"/>
  <c r="E94"/>
  <c r="E95"/>
  <c r="E96"/>
  <c r="E91"/>
  <c r="E84"/>
  <c r="E86"/>
  <c r="E87"/>
  <c r="E79"/>
  <c r="E80"/>
  <c r="E82"/>
  <c r="E76"/>
  <c r="E77"/>
  <c r="E73"/>
  <c r="E74"/>
  <c r="E75"/>
  <c r="E66"/>
  <c r="E67"/>
  <c r="E61"/>
  <c r="E56"/>
  <c r="E57"/>
  <c r="E59"/>
  <c r="E50"/>
  <c r="E51"/>
  <c r="E52"/>
  <c r="E54"/>
  <c r="E48"/>
  <c r="E44"/>
  <c r="E45"/>
  <c r="E46"/>
  <c r="E47"/>
  <c r="F21"/>
  <c r="E21" s="1"/>
  <c r="G20"/>
  <c r="H20"/>
  <c r="I20"/>
  <c r="J20"/>
  <c r="F20"/>
  <c r="G19"/>
  <c r="H19"/>
  <c r="I19"/>
  <c r="J19"/>
  <c r="F19"/>
  <c r="F30"/>
  <c r="G30"/>
  <c r="H30"/>
  <c r="I30"/>
  <c r="J30"/>
  <c r="E28"/>
  <c r="E29"/>
  <c r="E27"/>
  <c r="F26"/>
  <c r="G26"/>
  <c r="H26"/>
  <c r="I26"/>
  <c r="J26"/>
  <c r="E24"/>
  <c r="E25"/>
  <c r="E23"/>
  <c r="G37" l="1"/>
  <c r="H32"/>
  <c r="H12" s="1"/>
  <c r="H17" s="1"/>
  <c r="G90"/>
  <c r="E116"/>
  <c r="G15"/>
  <c r="E69"/>
  <c r="E81"/>
  <c r="J32"/>
  <c r="J35"/>
  <c r="E112"/>
  <c r="E114"/>
  <c r="J90"/>
  <c r="H90"/>
  <c r="E89"/>
  <c r="E105"/>
  <c r="E110"/>
  <c r="F133"/>
  <c r="G133"/>
  <c r="E132"/>
  <c r="H35"/>
  <c r="H15" s="1"/>
  <c r="E107"/>
  <c r="E140"/>
  <c r="I90"/>
  <c r="H13"/>
  <c r="E63"/>
  <c r="E58"/>
  <c r="E128"/>
  <c r="J133"/>
  <c r="H133"/>
  <c r="E131"/>
  <c r="E49"/>
  <c r="E55"/>
  <c r="H65"/>
  <c r="E64"/>
  <c r="I72"/>
  <c r="G72"/>
  <c r="I133"/>
  <c r="E70"/>
  <c r="E83"/>
  <c r="E101"/>
  <c r="E121"/>
  <c r="F13"/>
  <c r="I13"/>
  <c r="G13"/>
  <c r="E71"/>
  <c r="E88"/>
  <c r="J33"/>
  <c r="J13" s="1"/>
  <c r="J15"/>
  <c r="F65"/>
  <c r="I65"/>
  <c r="G65"/>
  <c r="F72"/>
  <c r="H72"/>
  <c r="E119"/>
  <c r="E126"/>
  <c r="E123"/>
  <c r="E43"/>
  <c r="E35"/>
  <c r="J65"/>
  <c r="I12"/>
  <c r="G12"/>
  <c r="J14"/>
  <c r="E62"/>
  <c r="E68"/>
  <c r="F34"/>
  <c r="F14" s="1"/>
  <c r="J22"/>
  <c r="H22"/>
  <c r="E78"/>
  <c r="F124"/>
  <c r="E124" s="1"/>
  <c r="E136"/>
  <c r="J12"/>
  <c r="F15"/>
  <c r="E130"/>
  <c r="E38"/>
  <c r="E39"/>
  <c r="E60"/>
  <c r="E42"/>
  <c r="E26"/>
  <c r="E30"/>
  <c r="E20"/>
  <c r="F22"/>
  <c r="I22"/>
  <c r="G22"/>
  <c r="E19"/>
  <c r="E32" l="1"/>
  <c r="H37"/>
  <c r="E133"/>
  <c r="E90"/>
  <c r="E15"/>
  <c r="F37"/>
  <c r="J37"/>
  <c r="E14"/>
  <c r="E33"/>
  <c r="E72"/>
  <c r="E65"/>
  <c r="E13"/>
  <c r="E34"/>
  <c r="J17"/>
  <c r="I17"/>
  <c r="G17"/>
  <c r="F12"/>
  <c r="E22"/>
  <c r="E37" l="1"/>
  <c r="F17"/>
  <c r="E17" s="1"/>
  <c r="E12"/>
</calcChain>
</file>

<file path=xl/sharedStrings.xml><?xml version="1.0" encoding="utf-8"?>
<sst xmlns="http://schemas.openxmlformats.org/spreadsheetml/2006/main" count="379" uniqueCount="205">
  <si>
    <t>№</t>
  </si>
  <si>
    <t>Мероприятия по реализации Программы</t>
  </si>
  <si>
    <t>Перечень стандартных процедур, обеспечивающих выполнение мероприятия с указанием сроков исполнения</t>
  </si>
  <si>
    <t>Источники финансирования</t>
  </si>
  <si>
    <t>Объем финансирования мероприятия всего, тыс. руб.</t>
  </si>
  <si>
    <t>Объем финансирования по годам реализации, тыс. руб.:</t>
  </si>
  <si>
    <t>Ответственный за выполнение мероприятия Программы</t>
  </si>
  <si>
    <t>Результаты выполнения мероприятий Программы</t>
  </si>
  <si>
    <t>Всего по Программе</t>
  </si>
  <si>
    <t>Средства бюджета Ступинского муниципального района</t>
  </si>
  <si>
    <t>Средства бюджета г.п. Ступино</t>
  </si>
  <si>
    <t>Средства бюджета Московской области</t>
  </si>
  <si>
    <t>Внебюджетные средства</t>
  </si>
  <si>
    <t>Всего по Программе:</t>
  </si>
  <si>
    <t>Задача 1. Вовлечение жителей Ступинского муниципального района в систематические занятия физической культурой и спортом</t>
  </si>
  <si>
    <t>1.</t>
  </si>
  <si>
    <t>Задача 1</t>
  </si>
  <si>
    <t>Вовлечение жителей Ступинского муниципального района в систематические занятия физической культурой и спортом</t>
  </si>
  <si>
    <t>Всего по задаче 1:</t>
  </si>
  <si>
    <t>1.1.</t>
  </si>
  <si>
    <t>Мероприятие 1</t>
  </si>
  <si>
    <t>Проведение официальных физкультурно-оздоровительных и спортивных мероприятий  по видам спорта среди различных групп населения</t>
  </si>
  <si>
    <t xml:space="preserve">Разработка и утверждение положений проведения соревнований и  оповещение участников о проведении соревнований-за 10 дней до дня соревнований, составление смет, подведение итогов в течение 1-2 дней </t>
  </si>
  <si>
    <t>Комитет по культуре, физической культуре, спорту и работе с молодежью, управление образования, городские и сельские поселения</t>
  </si>
  <si>
    <t>Увеличение числа жителей Ступинского  муниципального района, вовлеченных в систематические занятия физической культурой и спортом, до 40%, в т.ч.  проведение ежегодно на территории Ступинского муниципального района не менее 400 официальных физкультурных и спортивных мероприятий муниципального, межрегионального, областного, Всероссийского и международного уровня</t>
  </si>
  <si>
    <t>Всего по мероприятию 1:</t>
  </si>
  <si>
    <t>1.2.</t>
  </si>
  <si>
    <t>Мероприятие 2</t>
  </si>
  <si>
    <t>Единовременное поощрение за выигранные мероприятия спортсменам, членам спортивных сборных команд Ступинского муниципального района и их тренерам, в том числе чемпионам и призерам областных, всероссийских и международных соревнований</t>
  </si>
  <si>
    <t>Приказ по комитету по итогам текущего года</t>
  </si>
  <si>
    <t>Комитет по культуре, физической культуре, спорту и работе с молодежью</t>
  </si>
  <si>
    <t>Награждение победителей и призеров соревнований по итогам года</t>
  </si>
  <si>
    <t>Всего по мероприятию 2:</t>
  </si>
  <si>
    <t>Задача 2. Развитие спортивной инфраструктуры на территории Ступинского муниципального района, в т.ч. Укрепление материально-технической базы</t>
  </si>
  <si>
    <t>2.</t>
  </si>
  <si>
    <t>Всего по задаче 2:</t>
  </si>
  <si>
    <t>2.1.</t>
  </si>
  <si>
    <t>Приказ по комитету об установлении объемов муниципальных заданий УДО</t>
  </si>
  <si>
    <t>Комитет по культуре, физической культуре, спорту и работе с молодежью, муниципальные детско-юношеские спортивные школы:  ДЮСШ «Дружба»,  СДЮСШОР по теннису, СДЮСШОР им. В.М.Боброва, ДЮСШ «Ока», ДЮСШ «Прогресс-Смена», ДЮСШ «Малино»</t>
  </si>
  <si>
    <t>Развитие детско-юношеского спорта, увеличение количества  детей в возрасте от 5 до 18 лет, занимающихся в УДО не менее, чем на 1% в год</t>
  </si>
  <si>
    <t xml:space="preserve"> в т.ч. льготы Совета депутатов по выплате сторожам и водителям</t>
  </si>
  <si>
    <t>Внебюджетные источники (платные услуги)</t>
  </si>
  <si>
    <t>Формирование муниципального задания на оказание муниципальной услуги "Организация обучения по программам дополнительного образования детей"</t>
  </si>
  <si>
    <t>Содержание физкультурно-оздоровительного комплекса с универсальным спортивным залом в г.Ступино, ул. Чайковского, влад. 3/10</t>
  </si>
  <si>
    <t>Комитет по культуре, физической культуре, спорту и работе с молодежью, СДЮСШОР им. В.М. Боброва</t>
  </si>
  <si>
    <t>Увеличение показателя обеспеченности спортивными залами на 2,5%</t>
  </si>
  <si>
    <t>2.1.2.</t>
  </si>
  <si>
    <t>Комитет по культуре, физической культуре, спорту и работе с молодежью, муниципальные детско-юношеские спортивные школы:  ДЮСШ «Дружба»,  СДЮСШОР им. В.М.Боброва, ДЮСШ «Ока», ДЮСШ «Прогресс-Смена»</t>
  </si>
  <si>
    <t>Всего по мероприятию:</t>
  </si>
  <si>
    <t>2.1.3.</t>
  </si>
  <si>
    <t>Комитет по культуре, физической культуре, спорту и работе с молодежью, муниципаль-ные детско-юношеские спортивные школы:  ДЮСШ «Дружба»,  СДЮСШОР по теннису, СДЮСШОР им. В.М.Боброва, ДЮСШ «Ока», ДЮСШ «Прогресс-Смена»</t>
  </si>
  <si>
    <t>2.1.4.</t>
  </si>
  <si>
    <t>Формирование муниципального задания на оказание муниципальной услуги "Спортивная подготовка по олимпийским видам спорта"</t>
  </si>
  <si>
    <t>Комитет по культуре, физической культуре, спорту и работе с молодежью,  ДЮСШ «Прогресс-Смена»</t>
  </si>
  <si>
    <t>2.1.5.</t>
  </si>
  <si>
    <t>Формирование муниципального задания на оказание муниципальной услуги «Проведение занятий физкультурно-спортивной направленности по месту проживания граждан»</t>
  </si>
  <si>
    <t>Приказ по комитету об установлении объемов муниципальных заданий спортивных клубов</t>
  </si>
  <si>
    <t>Комитет по культуре, физической культуре, спорту и работе с молодежью, СДЮСШОР им. В.М. Боброва (малая и большая ледовые арены, ФОК с универсальным спортивным залом)</t>
  </si>
  <si>
    <t>Увеличение количества занимающихся в спортивных клубах по месту жительства не менее 1% в год</t>
  </si>
  <si>
    <t>2.2.</t>
  </si>
  <si>
    <t>2.2.1.</t>
  </si>
  <si>
    <t>Функционирование спортивных клубов по месту жительства в соответствии с уставами клубов (СК «Михнево», СК «Ступино»)</t>
  </si>
  <si>
    <t>В соответствии с уставом учреждений</t>
  </si>
  <si>
    <t>Комитет по культуре, физической культуре, спорту и работе с молодежью, СК «Михнево», СК «Ступино»</t>
  </si>
  <si>
    <t>2.3.</t>
  </si>
  <si>
    <t>Всего по мероприятию 3:</t>
  </si>
  <si>
    <t>2.3.1.</t>
  </si>
  <si>
    <t>2.4.</t>
  </si>
  <si>
    <t>СДЮСШОР им. В. М. Боброва</t>
  </si>
  <si>
    <t>Повышение качества оказания муниципальных услуг</t>
  </si>
  <si>
    <t>Всего по мероприятию 4:</t>
  </si>
  <si>
    <t>2.5.</t>
  </si>
  <si>
    <t>В соответствии с утвержденным проектом и сметной документацией</t>
  </si>
  <si>
    <t>Комитет по физической культуре, спорту и работе с молодежью, ДЮСШ «Ока»</t>
  </si>
  <si>
    <t>Увеличение показателя обеспеченности спортивными залами на 0,4%</t>
  </si>
  <si>
    <t>Всего по мероприятию 5:</t>
  </si>
  <si>
    <t>2.6.</t>
  </si>
  <si>
    <t>Внебюджетные источники</t>
  </si>
  <si>
    <t>Комитет по культуре, физической культуре, спорту и работе с молодежью, ДЮСШ «Ока»</t>
  </si>
  <si>
    <t>Укрепление материально-технической базы спортсооружений</t>
  </si>
  <si>
    <t>Всего по мероприятию 6:</t>
  </si>
  <si>
    <t>2.7.</t>
  </si>
  <si>
    <t>В соответствии с утвержденной проектно-сметной документацией</t>
  </si>
  <si>
    <t>Комитет по культуре, физической культуре, спорту и работе с молодежью, УСКРИ, ДЮСШ «Дружба»</t>
  </si>
  <si>
    <t>Увеличение показателя обеспеченности спортивными залами на 0,2%</t>
  </si>
  <si>
    <t>Всего по мероприятию 7:</t>
  </si>
  <si>
    <t>2.8.</t>
  </si>
  <si>
    <t>По программе Московской области</t>
  </si>
  <si>
    <t>Комитет по культуре, физической культуре, спорту и работе с молодежью, УСКРИ, СДЮСШОР им.В.М.Боброва</t>
  </si>
  <si>
    <t>Увеличение количества занимающихся ледовыми видами спорта (хоккей, фигурное катание)</t>
  </si>
  <si>
    <t>Всего по мероприятию 8:</t>
  </si>
  <si>
    <t>2.9.</t>
  </si>
  <si>
    <t>В соответствии со сметной документацией. Проведение процедуры торгов</t>
  </si>
  <si>
    <t>Комитет по культуре, физической культуре, спорту и работе с молодежью, детско-юношеские спортивные школы, спортивные клубы</t>
  </si>
  <si>
    <t>Улучшение условий для занятий физической культурой и спортом</t>
  </si>
  <si>
    <t>Всего по мероприятию 9:</t>
  </si>
  <si>
    <t>2.9.1.</t>
  </si>
  <si>
    <t>Ремонт кровли здания над гимнастическим залом МБОУ ДОД   ДЮСШ "Дружба"</t>
  </si>
  <si>
    <t>В соответствии утвержденной проектно-сметной документацией</t>
  </si>
  <si>
    <t>Комитет по культуре, физической культуре, спорту и работе с молодежью,  ДЮСШ «Дружба»</t>
  </si>
  <si>
    <t>2.9.2.</t>
  </si>
  <si>
    <t>Ремонт кровли здания МК СУ "ФОК СИ"</t>
  </si>
  <si>
    <t>Комитет по культуре, физической культуре, спорту и работе с молодежью, МК СУ "ФОК СИ"</t>
  </si>
  <si>
    <t>2.9.3.</t>
  </si>
  <si>
    <t>Комитет по КФКСРМ, ДЮСШ "Прогресс-Смена"</t>
  </si>
  <si>
    <t>2.9.4.</t>
  </si>
  <si>
    <t>Ремонт кровли здания МБОУ ДОД "СДЮСШОР по теннису"</t>
  </si>
  <si>
    <t>Комитет по КФКСРМ, "СДЮСШОР по теннису"</t>
  </si>
  <si>
    <t>2.9.5.</t>
  </si>
  <si>
    <t>Ремонт кровли здания МКУ СК "Михнево"</t>
  </si>
  <si>
    <t>Комитет по КФКСРМ,  МБУ СК "Михнево"</t>
  </si>
  <si>
    <t>2.9.6.</t>
  </si>
  <si>
    <t>Монтаж ввода холодного водоснабжения и узла учета МБОУДОД ДЮСШ "Дружба"</t>
  </si>
  <si>
    <t>2.9.7.</t>
  </si>
  <si>
    <t>Реконструкция и строительство футбольных полей в п. Ситне-Щелканово, п. Михнево,  г. Ступино</t>
  </si>
  <si>
    <t>Комитет по КФКСРМ,  МБУ СК "Михнево", МКСУ "ФОК СИ", МБУ "СТК"Ступино"</t>
  </si>
  <si>
    <t>2.10.</t>
  </si>
  <si>
    <t>Дефектные ведомости, утвержденные сметы</t>
  </si>
  <si>
    <t>Комитет по культуре, физической культуре, спорту и работе с молодежью, муниципальные спортивные учреждения, городские и сельские поселения</t>
  </si>
  <si>
    <t>Всего по мероприятию 10:</t>
  </si>
  <si>
    <t>2.11.</t>
  </si>
  <si>
    <t>Комитет по культуре, физической культуре, спорту и работе с молодежью, ДЮСШ, городские и сельские поселения</t>
  </si>
  <si>
    <t>Всего по мероприятию 11:</t>
  </si>
  <si>
    <t>2.12.</t>
  </si>
  <si>
    <t>Комитет по культуре, физической культуре, спорту и работе с молодежью, СТК «Ступино»</t>
  </si>
  <si>
    <t>Увеличение количества занимающихся физической культурой и спортом г.п.Ступино</t>
  </si>
  <si>
    <t>Всего по мероприятию 12:</t>
  </si>
  <si>
    <t>2.13.</t>
  </si>
  <si>
    <t>Всего по мероприятию 13:</t>
  </si>
  <si>
    <t>2.14.</t>
  </si>
  <si>
    <t>Всего по мероприятию 14:</t>
  </si>
  <si>
    <t>2.15.</t>
  </si>
  <si>
    <t>Развитие спортивной инфраструктуры</t>
  </si>
  <si>
    <t>Всего по мероприятию 15:</t>
  </si>
  <si>
    <t>2.16.</t>
  </si>
  <si>
    <t xml:space="preserve">Комитет по культуре,  физической культуре, спорту и работе с молодежью, администрация с.п. Семеновское </t>
  </si>
  <si>
    <t>Увеличение показателя обеспеченности спортивными залами на 0.3%</t>
  </si>
  <si>
    <t>Всего по мероприятию 16:</t>
  </si>
  <si>
    <t>2.17.</t>
  </si>
  <si>
    <t>Комитет по культуре,  физической культуре, спорту и работе с молодежью</t>
  </si>
  <si>
    <t>Увеличение доли граждан, выполняющих нормативы ВФСК ГТО</t>
  </si>
  <si>
    <t>Всего по мероприятию 17:</t>
  </si>
  <si>
    <t>2.18.</t>
  </si>
  <si>
    <t>Комитет по культуре,  физической культуре, спорту и работе с молодежью, СТК "Ступино"</t>
  </si>
  <si>
    <t>Всего по мероприятию 18:</t>
  </si>
  <si>
    <t>Задача 3. Создание условий для инвалидов и лиц с ограниченными возможностями здоровья заниматься физической культурой и спортом</t>
  </si>
  <si>
    <t>3.</t>
  </si>
  <si>
    <t>Комитет по культуре, физической культуре, спорту и работе с молодежью, МКСУ «ФОК СИ»</t>
  </si>
  <si>
    <t>Увеличение доли инвалидов и лиц с ограниченными возможностями здоровья систематически занимающихся физической культурой и спортом, до 9,5 % от общего числа инвалидов и лиц с ограниченными возможностями здоровья;</t>
  </si>
  <si>
    <t>Всего по задаче 3:</t>
  </si>
  <si>
    <t>3.1.</t>
  </si>
  <si>
    <t>В соответствии с уставом клуба</t>
  </si>
  <si>
    <t>3.2.</t>
  </si>
  <si>
    <t>Задача 4. Развитие спорта высших достижений</t>
  </si>
  <si>
    <t>4.</t>
  </si>
  <si>
    <t>Комитет по КФКСРМ, детско-юношеские спортивные школы</t>
  </si>
  <si>
    <t>Подготовка мастера спорта -  не менее 1 чел., КМС и спортсменов 1 спортивного разряда - не менее 40 чел., спортсменов массовых разрядов - не менее 3000 чел. Ежегодно</t>
  </si>
  <si>
    <t>Всего по задаче 4:</t>
  </si>
  <si>
    <t>4.1.</t>
  </si>
  <si>
    <t>Итоги протоколов соревнований для присвоения разрядов в течении 3 месяцев после соревнований</t>
  </si>
  <si>
    <t>Увеличение  ежегодно количества спортсменов-разрядников не менее чем на 1% по сравнению с предыдущим годом</t>
  </si>
  <si>
    <t>4.2.</t>
  </si>
  <si>
    <t>В соответствии с требованиями регламентов проведения соревнований по видам спорта</t>
  </si>
  <si>
    <t>Обеспечение спортсменов, сборных команд спортивной формой и инвентарем.</t>
  </si>
  <si>
    <t>2.1.1.</t>
  </si>
  <si>
    <t>2.1.1.2.</t>
  </si>
  <si>
    <t>Мероприятие 2 
Формирование муниципального задания на оказание муниципальной услуги «Обеспечение условий для развития физической культуры и массового спорта»</t>
  </si>
  <si>
    <t>Мероприятие 3
Формирование муниципального задания на оказание муниципальной услуги «Проведение занятий физкультурно-спортивной направленности по месту проживания граждан»</t>
  </si>
  <si>
    <t>Мероприятие 4
Функционирование спортивной базы «Березка»</t>
  </si>
  <si>
    <t>Мероприятие 5
Строительство физкультурно-оздоровительно-го комплекса с универсальным спортивным залом в г.Ступино, ул. Чайковского, влад. 3/10</t>
  </si>
  <si>
    <t>Мероприятие 6
Проектирование реконструкции и расширения центрального спортивного ядра МБОУ ДОД ДЮСШ "Ока" (стадион "Металлург")</t>
  </si>
  <si>
    <t>Мероприятие 7
Строительство пристройки гимнастического зала к зданию плавательного бассейна ДЮСШ «Дружба»</t>
  </si>
  <si>
    <t>Мероприятие 8
Строительство второго крытого катка СДЮСШОР им. В.М.Боброва</t>
  </si>
  <si>
    <t>Мероприятие 9
Ремонт спортсооружений</t>
  </si>
  <si>
    <t>Мероприятие 10 
Ремонтные работы в зданиях учреждений по физической культуре и спорту</t>
  </si>
  <si>
    <t>Мероприятие 12
Ремонт здания СТК «Ступино"</t>
  </si>
  <si>
    <t>Мероприятие 13
Оснащение спортивных сооружений спортивным оборудованием и инвентарем для проведения соревнований</t>
  </si>
  <si>
    <t>Мероприятие 14
Приобретение спортивной формы и спортивного инвентаря для МБОУДОД СДЮСШОР им. В.М. Боброва</t>
  </si>
  <si>
    <t>Мероприятие 15 
Обучение по дополнительным профессиональным программам повышения квалификации</t>
  </si>
  <si>
    <t>Мероприятие 16
Строительство физкультурно-оздоровительного комплекса с универсальным спортивным залом в с.п. Семеновское</t>
  </si>
  <si>
    <t>Мероприятие 18
Приобретение и установка оборудования для скейт-парка</t>
  </si>
  <si>
    <t>Мероприятие 2
Формирование муниципального задания на оказание муниципальной услуги «Проведение занятий физкультурно-спортивной направленности по месту проживания граждан» для муниципального физкультурно-оздоровительно-го клуба спортсменов-инвалидов (ФОК СИ), организация соревнований среди спортсменов инвалидов по наиболее доступным для них видам спорта</t>
  </si>
  <si>
    <t>Мероприятие 1
Участие в областных, всероссийских, международных соревнованиях</t>
  </si>
  <si>
    <t>Мероприятие 2
Оснащение сборных команд района спортивной формой и инвентарем для участия в областных, всероссийских и международных соревнованиях</t>
  </si>
  <si>
    <t>Ремонт кровли здания МБУДО  ДЮСШ "Прогресс-Смена"</t>
  </si>
  <si>
    <t>Средства бюджета сельского поселения Семеновское</t>
  </si>
  <si>
    <t>Мероприятие 11
Капитальный ремонт основания и приобретение оборудования для оснащения  многофункциональных хоккейных площадок (по адресам: Московская область, город Ступино, улица Чайковского, владение 3/10; Московская область, Ступинский район, село Старая Ситня, улица Центральная, владение 11а; Московская область, Ступинский район, село Ситне-Щелканово, улица Спортивная, дом 5) и площадок для занятий силовой гимнастикой (воркаутом) (по адресам: Московская область, город Ступино, улица Чайковского, дом 46/10,  Московская область, город Ступино, улица Пушкина, дом 101)</t>
  </si>
  <si>
    <t>Мероприятие 17
Приобретение и установка площадок для сдачи нормативов комплекса "Готов к труду и обороне" по адресу Ступинский район, г. Ступино, ул. Чайковского, влд. 3/10</t>
  </si>
  <si>
    <t xml:space="preserve">
</t>
  </si>
  <si>
    <t>Приложение №3
к муниципальной программе</t>
  </si>
  <si>
    <t>Средства бюджета Московской области на повышение заработной платы работника муниципальных учреждений физической культуры и спорта с 1 сентября 2016 г.</t>
  </si>
  <si>
    <t>Перечень мероприятий Программы "Физическая культура и спорт Ступинского муниципального района" на период 2014-2018 г.г.</t>
  </si>
  <si>
    <t>4. Приложение №3 к Программе изложить в следующей редакции:</t>
  </si>
  <si>
    <t>"</t>
  </si>
  <si>
    <t>Средства бюджета с. п. Семеновское</t>
  </si>
  <si>
    <t>В соответствии с проектно-сметной документацией</t>
  </si>
  <si>
    <t>В соответствии с Уставами учреждений</t>
  </si>
  <si>
    <r>
      <rPr>
        <b/>
        <sz val="7.5"/>
        <color theme="1"/>
        <rFont val="Arial"/>
        <family val="2"/>
        <charset val="204"/>
      </rPr>
      <t>Мероприятие 1</t>
    </r>
    <r>
      <rPr>
        <sz val="7.5"/>
        <color theme="1"/>
        <rFont val="Arial"/>
        <family val="2"/>
        <charset val="204"/>
      </rPr>
      <t xml:space="preserve">
Формирование муниципального задания на оказание муниципальных услуг ДЮСШ и СДЮСШОР
</t>
    </r>
  </si>
  <si>
    <r>
      <t xml:space="preserve">Средства бюджета Московской области на повышение заработной платы работника муниципальных учреждений физической культуры и спорта с 1 мая и с 1 сентября 2014; </t>
    </r>
    <r>
      <rPr>
        <sz val="7.5"/>
        <color rgb="FFFF0000"/>
        <rFont val="Arial"/>
        <family val="2"/>
        <charset val="204"/>
      </rPr>
      <t>с 1 сентября 2016 г.</t>
    </r>
  </si>
  <si>
    <r>
      <t xml:space="preserve">Задача 3
</t>
    </r>
    <r>
      <rPr>
        <b/>
        <sz val="7.5"/>
        <color theme="1"/>
        <rFont val="Arial"/>
        <family val="2"/>
        <charset val="204"/>
      </rPr>
      <t>Создание условий для инвалидов и лиц с ограниченными возможностями здоровья заниматься физической культурой и спортом</t>
    </r>
  </si>
  <si>
    <r>
      <t xml:space="preserve">Задача 4 
</t>
    </r>
    <r>
      <rPr>
        <b/>
        <sz val="7.5"/>
        <color theme="1"/>
        <rFont val="Arial"/>
        <family val="2"/>
        <charset val="204"/>
      </rPr>
      <t>Развитие спорта высших достижений</t>
    </r>
  </si>
  <si>
    <t>Формирование муниципального задания на оказание муниципальной услуги "Реализация дополнительных  общеразвивающих программ"</t>
  </si>
  <si>
    <t>Формирование муниципального задания на оказание муниципальной услуги "Реализация дополнительных  предпрофессиональных программ в области физической культуры и спорта"</t>
  </si>
  <si>
    <r>
      <t xml:space="preserve">Задача 2
</t>
    </r>
    <r>
      <rPr>
        <b/>
        <sz val="7.5"/>
        <color theme="1"/>
        <rFont val="Arial"/>
        <family val="2"/>
        <charset val="204"/>
      </rPr>
      <t>Развитие спортивной инфраструктуры на территории Ступинского муниципального района</t>
    </r>
  </si>
  <si>
    <t>Мероприятие 1
Формирование муниципального задания на оказание муниципальной услуги «Обеспечение условий для развития физической культуры и массового спорта» для муниципального физкультурно-оздоровительно-го клуба спортсменов-инвалидов (ФОК СИ), организация соревнований среди спортсменов инвалидов по наиболее доступным для них видам спорта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</si>
</sst>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7.5"/>
      <color theme="1"/>
      <name val="Arial"/>
      <family val="2"/>
      <charset val="204"/>
    </font>
    <font>
      <sz val="7.5"/>
      <color theme="1"/>
      <name val="Arial"/>
      <family val="2"/>
      <charset val="204"/>
    </font>
    <font>
      <b/>
      <u/>
      <sz val="7.5"/>
      <color theme="1"/>
      <name val="Arial"/>
      <family val="2"/>
      <charset val="204"/>
    </font>
    <font>
      <b/>
      <sz val="7.5"/>
      <name val="Arial"/>
      <family val="2"/>
      <charset val="204"/>
    </font>
    <font>
      <sz val="7.5"/>
      <name val="Arial"/>
      <family val="2"/>
      <charset val="204"/>
    </font>
    <font>
      <sz val="7.5"/>
      <color rgb="FFFF0000"/>
      <name val="Arial"/>
      <family val="2"/>
      <charset val="204"/>
    </font>
    <font>
      <sz val="7.5"/>
      <color rgb="FF0070C0"/>
      <name val="Arial"/>
      <family val="2"/>
      <charset val="204"/>
    </font>
    <font>
      <sz val="7.5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4" fontId="1" fillId="4" borderId="9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Fill="1"/>
    <xf numFmtId="2" fontId="1" fillId="4" borderId="6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6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2" fontId="6" fillId="4" borderId="6" xfId="0" applyNumberFormat="1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4" fontId="6" fillId="4" borderId="9" xfId="0" applyNumberFormat="1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4" fontId="9" fillId="3" borderId="6" xfId="0" applyNumberFormat="1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4" fontId="10" fillId="2" borderId="6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4" fontId="10" fillId="3" borderId="6" xfId="0" applyNumberFormat="1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4" fontId="7" fillId="4" borderId="12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4" fontId="10" fillId="4" borderId="6" xfId="0" applyNumberFormat="1" applyFont="1" applyFill="1" applyBorder="1" applyAlignment="1">
      <alignment horizontal="center" vertical="center" wrapText="1"/>
    </xf>
    <xf numFmtId="4" fontId="9" fillId="4" borderId="6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" fontId="9" fillId="2" borderId="6" xfId="0" applyNumberFormat="1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4" fontId="7" fillId="5" borderId="6" xfId="0" applyNumberFormat="1" applyFont="1" applyFill="1" applyBorder="1" applyAlignment="1">
      <alignment horizontal="center" vertical="center" wrapText="1"/>
    </xf>
    <xf numFmtId="4" fontId="10" fillId="5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4" fontId="10" fillId="2" borderId="4" xfId="0" applyNumberFormat="1" applyFont="1" applyFill="1" applyBorder="1" applyAlignment="1">
      <alignment horizontal="center" vertical="center" wrapText="1"/>
    </xf>
    <xf numFmtId="4" fontId="10" fillId="6" borderId="4" xfId="0" applyNumberFormat="1" applyFont="1" applyFill="1" applyBorder="1" applyAlignment="1">
      <alignment horizontal="center" vertical="center" wrapText="1"/>
    </xf>
    <xf numFmtId="4" fontId="12" fillId="0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" fontId="10" fillId="4" borderId="9" xfId="0" applyNumberFormat="1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0" xfId="0" applyFont="1"/>
    <xf numFmtId="0" fontId="4" fillId="0" borderId="0" xfId="0" applyFont="1" applyAlignment="1">
      <alignment horizontal="left"/>
    </xf>
    <xf numFmtId="0" fontId="7" fillId="5" borderId="11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4" fontId="7" fillId="2" borderId="11" xfId="0" applyNumberFormat="1" applyFont="1" applyFill="1" applyBorder="1" applyAlignment="1">
      <alignment horizontal="center" vertical="center" wrapText="1"/>
    </xf>
    <xf numFmtId="14" fontId="7" fillId="2" borderId="8" xfId="0" applyNumberFormat="1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justify" vertical="center" wrapText="1"/>
    </xf>
    <xf numFmtId="0" fontId="7" fillId="2" borderId="8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6" fillId="2" borderId="0" xfId="0" applyFont="1" applyFill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6" fillId="2" borderId="7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1"/>
  <sheetViews>
    <sheetView tabSelected="1" view="pageBreakPreview" topLeftCell="A50" zoomScaleSheetLayoutView="100" workbookViewId="0">
      <selection activeCell="C127" sqref="C127:C128"/>
    </sheetView>
  </sheetViews>
  <sheetFormatPr defaultRowHeight="15"/>
  <cols>
    <col min="1" max="1" width="8.7109375" bestFit="1" customWidth="1"/>
    <col min="2" max="2" width="33.5703125" customWidth="1"/>
    <col min="3" max="3" width="18.28515625" customWidth="1"/>
    <col min="4" max="4" width="16.140625" customWidth="1"/>
    <col min="5" max="5" width="11.7109375" customWidth="1"/>
    <col min="11" max="11" width="20.28515625" customWidth="1"/>
    <col min="12" max="12" width="21.85546875" customWidth="1"/>
  </cols>
  <sheetData>
    <row r="1" spans="1:12" ht="15.75">
      <c r="A1" s="64" t="s">
        <v>192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15.75">
      <c r="A2" s="9" t="s">
        <v>193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14.25" customHeight="1">
      <c r="H3" s="6" t="s">
        <v>188</v>
      </c>
      <c r="K3" s="100" t="s">
        <v>189</v>
      </c>
      <c r="L3" s="101"/>
    </row>
    <row r="4" spans="1:12">
      <c r="K4" s="101"/>
      <c r="L4" s="101"/>
    </row>
    <row r="5" spans="1:12">
      <c r="K5" s="101"/>
      <c r="L5" s="101"/>
    </row>
    <row r="7" spans="1:12">
      <c r="A7" s="102" t="s">
        <v>191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</row>
    <row r="8" spans="1:12" ht="15.75" thickBot="1"/>
    <row r="9" spans="1:12" ht="15.75" thickBot="1">
      <c r="A9" s="68" t="s">
        <v>0</v>
      </c>
      <c r="B9" s="68" t="s">
        <v>1</v>
      </c>
      <c r="C9" s="68" t="s">
        <v>2</v>
      </c>
      <c r="D9" s="68" t="s">
        <v>3</v>
      </c>
      <c r="E9" s="68" t="s">
        <v>4</v>
      </c>
      <c r="F9" s="79" t="s">
        <v>5</v>
      </c>
      <c r="G9" s="80"/>
      <c r="H9" s="80"/>
      <c r="I9" s="80"/>
      <c r="J9" s="81"/>
      <c r="K9" s="68" t="s">
        <v>6</v>
      </c>
      <c r="L9" s="68" t="s">
        <v>7</v>
      </c>
    </row>
    <row r="10" spans="1:12" ht="78.75" customHeight="1" thickBot="1">
      <c r="A10" s="70"/>
      <c r="B10" s="70"/>
      <c r="C10" s="70"/>
      <c r="D10" s="70"/>
      <c r="E10" s="70"/>
      <c r="F10" s="12">
        <v>2014</v>
      </c>
      <c r="G10" s="12">
        <v>2015</v>
      </c>
      <c r="H10" s="12">
        <v>2016</v>
      </c>
      <c r="I10" s="12">
        <v>2017</v>
      </c>
      <c r="J10" s="12">
        <v>2018</v>
      </c>
      <c r="K10" s="70"/>
      <c r="L10" s="70"/>
    </row>
    <row r="11" spans="1:12" ht="15.75" thickBot="1">
      <c r="A11" s="13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  <c r="J11" s="14">
        <v>10</v>
      </c>
      <c r="K11" s="14">
        <v>11</v>
      </c>
      <c r="L11" s="14">
        <v>12</v>
      </c>
    </row>
    <row r="12" spans="1:12" ht="45.75" customHeight="1" thickBot="1">
      <c r="A12" s="68"/>
      <c r="B12" s="77" t="s">
        <v>8</v>
      </c>
      <c r="C12" s="77"/>
      <c r="D12" s="15" t="s">
        <v>9</v>
      </c>
      <c r="E12" s="16">
        <f>SUM(F12:J12)</f>
        <v>814373.77</v>
      </c>
      <c r="F12" s="16">
        <f>F19+F32+F123+F130</f>
        <v>178685.7</v>
      </c>
      <c r="G12" s="16">
        <f>G19+G32+G123+G130</f>
        <v>151603.66</v>
      </c>
      <c r="H12" s="16">
        <f>H19+H32+H123+H130</f>
        <v>163443.81</v>
      </c>
      <c r="I12" s="16">
        <f>I19+I32+I123+I130</f>
        <v>160320.30000000005</v>
      </c>
      <c r="J12" s="16">
        <f>J19+J32+J123+J130</f>
        <v>160320.30000000005</v>
      </c>
      <c r="K12" s="77"/>
      <c r="L12" s="77"/>
    </row>
    <row r="13" spans="1:12" ht="20.25" thickBot="1">
      <c r="A13" s="69"/>
      <c r="B13" s="78"/>
      <c r="C13" s="78"/>
      <c r="D13" s="15" t="s">
        <v>10</v>
      </c>
      <c r="E13" s="16">
        <f t="shared" ref="E13:E17" si="0">SUM(F13:J13)</f>
        <v>281380.5</v>
      </c>
      <c r="F13" s="16">
        <f>F20+F33+F131</f>
        <v>37724</v>
      </c>
      <c r="G13" s="16">
        <f>G20+G33+G131</f>
        <v>59795.8</v>
      </c>
      <c r="H13" s="16">
        <f>H20+H33+H131</f>
        <v>61286.899999999994</v>
      </c>
      <c r="I13" s="16">
        <f>I20+I33+I131</f>
        <v>61286.9</v>
      </c>
      <c r="J13" s="16">
        <f>J20+J33+J131</f>
        <v>61286.9</v>
      </c>
      <c r="K13" s="78"/>
      <c r="L13" s="78"/>
    </row>
    <row r="14" spans="1:12" ht="20.25" thickBot="1">
      <c r="A14" s="69"/>
      <c r="B14" s="78"/>
      <c r="C14" s="78"/>
      <c r="D14" s="15" t="s">
        <v>11</v>
      </c>
      <c r="E14" s="16">
        <f t="shared" si="0"/>
        <v>176312.29</v>
      </c>
      <c r="F14" s="16">
        <f>F34</f>
        <v>145113</v>
      </c>
      <c r="G14" s="16">
        <f t="shared" ref="G14:J14" si="1">G34</f>
        <v>300</v>
      </c>
      <c r="H14" s="16">
        <f>H34</f>
        <v>30899.29</v>
      </c>
      <c r="I14" s="16">
        <f t="shared" si="1"/>
        <v>0</v>
      </c>
      <c r="J14" s="16">
        <f t="shared" si="1"/>
        <v>0</v>
      </c>
      <c r="K14" s="78"/>
      <c r="L14" s="78"/>
    </row>
    <row r="15" spans="1:12" ht="36.75" customHeight="1" thickBot="1">
      <c r="A15" s="69"/>
      <c r="B15" s="78"/>
      <c r="C15" s="78"/>
      <c r="D15" s="15" t="s">
        <v>12</v>
      </c>
      <c r="E15" s="16">
        <f t="shared" si="0"/>
        <v>163929.49</v>
      </c>
      <c r="F15" s="16">
        <f>F21+F35+F132</f>
        <v>24308.3</v>
      </c>
      <c r="G15" s="16">
        <f>G21+G35+G132</f>
        <v>27020.799999999999</v>
      </c>
      <c r="H15" s="16">
        <f>H21+H35+H132</f>
        <v>42008.79</v>
      </c>
      <c r="I15" s="16">
        <f>I21+I35+I132</f>
        <v>41295.800000000003</v>
      </c>
      <c r="J15" s="16">
        <f>J21+J35+J132</f>
        <v>29295.8</v>
      </c>
      <c r="K15" s="78"/>
      <c r="L15" s="78"/>
    </row>
    <row r="16" spans="1:12" ht="36.75" customHeight="1" thickBot="1">
      <c r="A16" s="69"/>
      <c r="B16" s="78"/>
      <c r="C16" s="78"/>
      <c r="D16" s="15" t="s">
        <v>194</v>
      </c>
      <c r="E16" s="17">
        <f t="shared" ref="E16" si="2">SUM(F16:J16)</f>
        <v>132400</v>
      </c>
      <c r="F16" s="15">
        <v>0</v>
      </c>
      <c r="G16" s="15">
        <v>0</v>
      </c>
      <c r="H16" s="15">
        <f>H36</f>
        <v>132400</v>
      </c>
      <c r="I16" s="15">
        <v>0</v>
      </c>
      <c r="J16" s="15">
        <v>0</v>
      </c>
      <c r="K16" s="78"/>
      <c r="L16" s="78"/>
    </row>
    <row r="17" spans="1:12" ht="15.75" thickBot="1">
      <c r="A17" s="69"/>
      <c r="B17" s="78"/>
      <c r="C17" s="78"/>
      <c r="D17" s="18" t="s">
        <v>13</v>
      </c>
      <c r="E17" s="19">
        <f t="shared" si="0"/>
        <v>1568396.05</v>
      </c>
      <c r="F17" s="19">
        <f>SUM(F12:F15)</f>
        <v>385831</v>
      </c>
      <c r="G17" s="19">
        <f t="shared" ref="G17:J17" si="3">SUM(G12:G15)</f>
        <v>238720.26</v>
      </c>
      <c r="H17" s="19">
        <f>SUM(H12:H16)</f>
        <v>430038.79</v>
      </c>
      <c r="I17" s="19">
        <f t="shared" si="3"/>
        <v>262903.00000000006</v>
      </c>
      <c r="J17" s="19">
        <f t="shared" si="3"/>
        <v>250903.00000000003</v>
      </c>
      <c r="K17" s="78"/>
      <c r="L17" s="78"/>
    </row>
    <row r="18" spans="1:12" ht="15.75" customHeight="1" thickBot="1">
      <c r="A18" s="79" t="s">
        <v>14</v>
      </c>
      <c r="B18" s="80"/>
      <c r="C18" s="80"/>
      <c r="D18" s="80"/>
      <c r="E18" s="80"/>
      <c r="F18" s="80"/>
      <c r="G18" s="80"/>
      <c r="H18" s="80"/>
      <c r="I18" s="80"/>
      <c r="J18" s="80"/>
      <c r="K18" s="80"/>
      <c r="L18" s="81"/>
    </row>
    <row r="19" spans="1:12" ht="39.75" thickBot="1">
      <c r="A19" s="68" t="s">
        <v>15</v>
      </c>
      <c r="B19" s="20" t="s">
        <v>16</v>
      </c>
      <c r="C19" s="71"/>
      <c r="D19" s="21" t="s">
        <v>9</v>
      </c>
      <c r="E19" s="22">
        <f>SUM(F19:J19)</f>
        <v>1379.9</v>
      </c>
      <c r="F19" s="22">
        <f>F23+F27</f>
        <v>0</v>
      </c>
      <c r="G19" s="22">
        <f t="shared" ref="G19:J19" si="4">G23+G27</f>
        <v>350</v>
      </c>
      <c r="H19" s="22">
        <f t="shared" si="4"/>
        <v>329.9</v>
      </c>
      <c r="I19" s="22">
        <f t="shared" si="4"/>
        <v>350</v>
      </c>
      <c r="J19" s="22">
        <f t="shared" si="4"/>
        <v>350</v>
      </c>
      <c r="K19" s="71"/>
      <c r="L19" s="71"/>
    </row>
    <row r="20" spans="1:12" ht="30" thickBot="1">
      <c r="A20" s="69"/>
      <c r="B20" s="23" t="s">
        <v>17</v>
      </c>
      <c r="C20" s="72"/>
      <c r="D20" s="21" t="s">
        <v>10</v>
      </c>
      <c r="E20" s="22">
        <f t="shared" ref="E20:E22" si="5">SUM(F20:J20)</f>
        <v>1052.5700000000002</v>
      </c>
      <c r="F20" s="22">
        <f>F24+F28</f>
        <v>168.5</v>
      </c>
      <c r="G20" s="22">
        <f t="shared" ref="G20:J20" si="6">G24+G28</f>
        <v>200.97</v>
      </c>
      <c r="H20" s="22">
        <f t="shared" si="6"/>
        <v>227.7</v>
      </c>
      <c r="I20" s="22">
        <f t="shared" si="6"/>
        <v>227.7</v>
      </c>
      <c r="J20" s="22">
        <f t="shared" si="6"/>
        <v>227.7</v>
      </c>
      <c r="K20" s="72"/>
      <c r="L20" s="72"/>
    </row>
    <row r="21" spans="1:12" ht="20.25" thickBot="1">
      <c r="A21" s="69"/>
      <c r="B21" s="24"/>
      <c r="C21" s="72"/>
      <c r="D21" s="21" t="s">
        <v>12</v>
      </c>
      <c r="E21" s="22">
        <f t="shared" si="5"/>
        <v>35</v>
      </c>
      <c r="F21" s="22">
        <f>F25+F29</f>
        <v>35</v>
      </c>
      <c r="G21" s="22">
        <v>0</v>
      </c>
      <c r="H21" s="22">
        <v>0</v>
      </c>
      <c r="I21" s="22">
        <v>0</v>
      </c>
      <c r="J21" s="22">
        <v>0</v>
      </c>
      <c r="K21" s="72"/>
      <c r="L21" s="72"/>
    </row>
    <row r="22" spans="1:12" ht="15.75" thickBot="1">
      <c r="A22" s="70"/>
      <c r="B22" s="25"/>
      <c r="C22" s="73"/>
      <c r="D22" s="21" t="s">
        <v>18</v>
      </c>
      <c r="E22" s="22">
        <f t="shared" si="5"/>
        <v>2467.4700000000003</v>
      </c>
      <c r="F22" s="22">
        <f>SUM(F19:F21)</f>
        <v>203.5</v>
      </c>
      <c r="G22" s="22">
        <f t="shared" ref="G22:J22" si="7">SUM(G19:G21)</f>
        <v>550.97</v>
      </c>
      <c r="H22" s="22">
        <f t="shared" si="7"/>
        <v>557.59999999999991</v>
      </c>
      <c r="I22" s="22">
        <f t="shared" si="7"/>
        <v>577.70000000000005</v>
      </c>
      <c r="J22" s="22">
        <f t="shared" si="7"/>
        <v>577.70000000000005</v>
      </c>
      <c r="K22" s="73"/>
      <c r="L22" s="73"/>
    </row>
    <row r="23" spans="1:12" ht="39.75" thickBot="1">
      <c r="A23" s="74" t="s">
        <v>19</v>
      </c>
      <c r="B23" s="26" t="s">
        <v>20</v>
      </c>
      <c r="C23" s="74" t="s">
        <v>22</v>
      </c>
      <c r="D23" s="12" t="s">
        <v>9</v>
      </c>
      <c r="E23" s="27">
        <f>SUM(F23:J23)</f>
        <v>1179.3699999999999</v>
      </c>
      <c r="F23" s="27">
        <v>0</v>
      </c>
      <c r="G23" s="27">
        <v>299.47000000000003</v>
      </c>
      <c r="H23" s="28">
        <v>279.89999999999998</v>
      </c>
      <c r="I23" s="27">
        <v>300</v>
      </c>
      <c r="J23" s="27">
        <v>300</v>
      </c>
      <c r="K23" s="74" t="s">
        <v>23</v>
      </c>
      <c r="L23" s="74" t="s">
        <v>24</v>
      </c>
    </row>
    <row r="24" spans="1:12" ht="42.75" thickBot="1">
      <c r="A24" s="75"/>
      <c r="B24" s="29" t="s">
        <v>21</v>
      </c>
      <c r="C24" s="75"/>
      <c r="D24" s="12" t="s">
        <v>10</v>
      </c>
      <c r="E24" s="27">
        <f t="shared" ref="E24:E26" si="8">SUM(F24:J24)</f>
        <v>914.80000000000007</v>
      </c>
      <c r="F24" s="27">
        <v>168.5</v>
      </c>
      <c r="G24" s="27">
        <v>170</v>
      </c>
      <c r="H24" s="27">
        <v>192.1</v>
      </c>
      <c r="I24" s="27">
        <v>192.1</v>
      </c>
      <c r="J24" s="27">
        <v>192.1</v>
      </c>
      <c r="K24" s="75"/>
      <c r="L24" s="75"/>
    </row>
    <row r="25" spans="1:12" ht="20.25" thickBot="1">
      <c r="A25" s="75"/>
      <c r="B25" s="30"/>
      <c r="C25" s="75"/>
      <c r="D25" s="12" t="s">
        <v>12</v>
      </c>
      <c r="E25" s="27">
        <f t="shared" si="8"/>
        <v>125</v>
      </c>
      <c r="F25" s="27">
        <v>25</v>
      </c>
      <c r="G25" s="27">
        <v>25</v>
      </c>
      <c r="H25" s="27">
        <v>25</v>
      </c>
      <c r="I25" s="27">
        <v>25</v>
      </c>
      <c r="J25" s="27">
        <v>25</v>
      </c>
      <c r="K25" s="75"/>
      <c r="L25" s="75"/>
    </row>
    <row r="26" spans="1:12" ht="89.25" customHeight="1" thickBot="1">
      <c r="A26" s="76"/>
      <c r="B26" s="31"/>
      <c r="C26" s="76"/>
      <c r="D26" s="21" t="s">
        <v>25</v>
      </c>
      <c r="E26" s="32">
        <f t="shared" si="8"/>
        <v>2219.17</v>
      </c>
      <c r="F26" s="22">
        <f t="shared" ref="F26:J26" si="9">SUM(F23:F25)</f>
        <v>193.5</v>
      </c>
      <c r="G26" s="22">
        <f t="shared" si="9"/>
        <v>494.47</v>
      </c>
      <c r="H26" s="22">
        <f t="shared" si="9"/>
        <v>497</v>
      </c>
      <c r="I26" s="22">
        <f t="shared" si="9"/>
        <v>517.1</v>
      </c>
      <c r="J26" s="22">
        <f t="shared" si="9"/>
        <v>517.1</v>
      </c>
      <c r="K26" s="76"/>
      <c r="L26" s="76"/>
    </row>
    <row r="27" spans="1:12" ht="39.75" thickBot="1">
      <c r="A27" s="74" t="s">
        <v>26</v>
      </c>
      <c r="B27" s="26" t="s">
        <v>27</v>
      </c>
      <c r="C27" s="74" t="s">
        <v>29</v>
      </c>
      <c r="D27" s="12" t="s">
        <v>9</v>
      </c>
      <c r="E27" s="27">
        <f>SUM(F27:J27)</f>
        <v>200.53</v>
      </c>
      <c r="F27" s="27">
        <v>0</v>
      </c>
      <c r="G27" s="27">
        <v>50.53</v>
      </c>
      <c r="H27" s="27">
        <v>50</v>
      </c>
      <c r="I27" s="27">
        <v>50</v>
      </c>
      <c r="J27" s="27">
        <v>50</v>
      </c>
      <c r="K27" s="74" t="s">
        <v>30</v>
      </c>
      <c r="L27" s="74" t="s">
        <v>31</v>
      </c>
    </row>
    <row r="28" spans="1:12" ht="74.25" thickBot="1">
      <c r="A28" s="75"/>
      <c r="B28" s="29" t="s">
        <v>28</v>
      </c>
      <c r="C28" s="75"/>
      <c r="D28" s="12" t="s">
        <v>10</v>
      </c>
      <c r="E28" s="27">
        <f t="shared" ref="E28:E30" si="10">SUM(F28:J28)</f>
        <v>137.76999999999998</v>
      </c>
      <c r="F28" s="27">
        <v>0</v>
      </c>
      <c r="G28" s="27">
        <v>30.97</v>
      </c>
      <c r="H28" s="27">
        <v>35.6</v>
      </c>
      <c r="I28" s="27">
        <v>35.6</v>
      </c>
      <c r="J28" s="27">
        <v>35.6</v>
      </c>
      <c r="K28" s="75"/>
      <c r="L28" s="75"/>
    </row>
    <row r="29" spans="1:12" ht="20.25" thickBot="1">
      <c r="A29" s="75"/>
      <c r="B29" s="30"/>
      <c r="C29" s="75"/>
      <c r="D29" s="12" t="s">
        <v>12</v>
      </c>
      <c r="E29" s="27">
        <f t="shared" si="10"/>
        <v>10</v>
      </c>
      <c r="F29" s="27">
        <v>10</v>
      </c>
      <c r="G29" s="27">
        <v>0</v>
      </c>
      <c r="H29" s="27">
        <v>0</v>
      </c>
      <c r="I29" s="27">
        <v>0</v>
      </c>
      <c r="J29" s="27">
        <v>0</v>
      </c>
      <c r="K29" s="75"/>
      <c r="L29" s="75"/>
    </row>
    <row r="30" spans="1:12" ht="20.25" thickBot="1">
      <c r="A30" s="76"/>
      <c r="B30" s="31"/>
      <c r="C30" s="76"/>
      <c r="D30" s="21" t="s">
        <v>32</v>
      </c>
      <c r="E30" s="32">
        <f t="shared" si="10"/>
        <v>348.29999999999995</v>
      </c>
      <c r="F30" s="22">
        <f t="shared" ref="F30:J30" si="11">SUM(F27:F29)</f>
        <v>10</v>
      </c>
      <c r="G30" s="22">
        <f t="shared" si="11"/>
        <v>81.5</v>
      </c>
      <c r="H30" s="22">
        <f t="shared" si="11"/>
        <v>85.6</v>
      </c>
      <c r="I30" s="22">
        <f t="shared" si="11"/>
        <v>85.6</v>
      </c>
      <c r="J30" s="22">
        <f t="shared" si="11"/>
        <v>85.6</v>
      </c>
      <c r="K30" s="76"/>
      <c r="L30" s="76"/>
    </row>
    <row r="31" spans="1:12" ht="15.75" thickBot="1">
      <c r="A31" s="88" t="s">
        <v>33</v>
      </c>
      <c r="B31" s="88"/>
      <c r="C31" s="88"/>
      <c r="D31" s="88"/>
      <c r="E31" s="88"/>
      <c r="F31" s="88"/>
      <c r="G31" s="88"/>
      <c r="H31" s="88"/>
      <c r="I31" s="88"/>
      <c r="J31" s="88"/>
      <c r="K31" s="88"/>
      <c r="L31" s="88"/>
    </row>
    <row r="32" spans="1:12" ht="57" customHeight="1" thickBot="1">
      <c r="A32" s="68" t="s">
        <v>34</v>
      </c>
      <c r="B32" s="92" t="s">
        <v>203</v>
      </c>
      <c r="C32" s="89"/>
      <c r="D32" s="33" t="s">
        <v>9</v>
      </c>
      <c r="E32" s="34">
        <f t="shared" ref="E32:E37" si="12">SUM(F32:J32)</f>
        <v>778633.37000000011</v>
      </c>
      <c r="F32" s="35">
        <f>F38+F63+F68+F77+F79+F86+F88+F99+F103+F108+F117+F50</f>
        <v>173031.7</v>
      </c>
      <c r="G32" s="35">
        <f>G38+G63+G68+G77+G79+G86+G88+G99+G103+G108+G117+G50</f>
        <v>144020.96000000002</v>
      </c>
      <c r="H32" s="35">
        <f>H38+H63+H68+H77+H79+H86+H88+H99+H103+H108+H117+H50</f>
        <v>155975.91</v>
      </c>
      <c r="I32" s="35">
        <f>I38+I63+I68+I77+I79+I86+I88+I99+I103+I108+I117+I50</f>
        <v>152802.40000000002</v>
      </c>
      <c r="J32" s="35">
        <f>J38+J63+J68+J77+J79+J86+J88+J99+J103+J108+J117+J50</f>
        <v>152802.40000000002</v>
      </c>
      <c r="K32" s="89"/>
      <c r="L32" s="89"/>
    </row>
    <row r="33" spans="1:12" ht="20.25" thickBot="1">
      <c r="A33" s="69"/>
      <c r="B33" s="93"/>
      <c r="C33" s="90"/>
      <c r="D33" s="15" t="s">
        <v>10</v>
      </c>
      <c r="E33" s="36">
        <f t="shared" si="12"/>
        <v>274372.71000000002</v>
      </c>
      <c r="F33" s="16">
        <f>F41+F64+F70+F104+F106+F109+F120</f>
        <v>36505.5</v>
      </c>
      <c r="G33" s="16">
        <f>G41+G64+G70+G104+G106+G109+G120</f>
        <v>58584.3</v>
      </c>
      <c r="H33" s="16">
        <f>H41+H64+H70+H104+H109+H120</f>
        <v>59918.11</v>
      </c>
      <c r="I33" s="16">
        <f>I41+I64+I70+I104+I106+I109+I120</f>
        <v>59682.400000000001</v>
      </c>
      <c r="J33" s="16">
        <f>J41+J64+J70+J104+J106+J109+J120</f>
        <v>59682.400000000001</v>
      </c>
      <c r="K33" s="90"/>
      <c r="L33" s="90"/>
    </row>
    <row r="34" spans="1:12" ht="20.25" thickBot="1">
      <c r="A34" s="69"/>
      <c r="B34" s="93"/>
      <c r="C34" s="90"/>
      <c r="D34" s="15" t="s">
        <v>11</v>
      </c>
      <c r="E34" s="36">
        <f t="shared" si="12"/>
        <v>176312.29</v>
      </c>
      <c r="F34" s="16">
        <f>F40+F80+F84+F102+F111+F118</f>
        <v>145113</v>
      </c>
      <c r="G34" s="16">
        <f>G40+G80+G84+G102+G111+G118</f>
        <v>300</v>
      </c>
      <c r="H34" s="16">
        <f>H40+H80+H84+H102+H111+H118</f>
        <v>30899.29</v>
      </c>
      <c r="I34" s="16">
        <f>I40+I80+I84+I102+I111+I118</f>
        <v>0</v>
      </c>
      <c r="J34" s="16">
        <f>J40+J80+J84+J102+J111+J118</f>
        <v>0</v>
      </c>
      <c r="K34" s="90"/>
      <c r="L34" s="90"/>
    </row>
    <row r="35" spans="1:12" ht="20.25" thickBot="1">
      <c r="A35" s="69"/>
      <c r="B35" s="93"/>
      <c r="C35" s="90"/>
      <c r="D35" s="15" t="s">
        <v>12</v>
      </c>
      <c r="E35" s="36">
        <f t="shared" si="12"/>
        <v>163854.49</v>
      </c>
      <c r="F35" s="16">
        <f>F42+F71+F82+F89+F100+F113+F115</f>
        <v>24233.3</v>
      </c>
      <c r="G35" s="16">
        <f>G42+G71+G82+G89+G100+G113+G115</f>
        <v>27020.799999999999</v>
      </c>
      <c r="H35" s="16">
        <f>H42+H71+H82+H89+H100+H106+H113</f>
        <v>42008.79</v>
      </c>
      <c r="I35" s="16">
        <f>I42+I71+I82+I89+I100+I113+I115</f>
        <v>41295.800000000003</v>
      </c>
      <c r="J35" s="16">
        <f>J42+J71+J82+J89+J100+J113+J115</f>
        <v>29295.8</v>
      </c>
      <c r="K35" s="90"/>
      <c r="L35" s="90"/>
    </row>
    <row r="36" spans="1:12" ht="39.75" thickBot="1">
      <c r="A36" s="69"/>
      <c r="B36" s="93"/>
      <c r="C36" s="90"/>
      <c r="D36" s="15" t="s">
        <v>185</v>
      </c>
      <c r="E36" s="36">
        <f t="shared" si="12"/>
        <v>132400</v>
      </c>
      <c r="F36" s="17">
        <f t="shared" ref="F36:G36" si="13">F115</f>
        <v>0</v>
      </c>
      <c r="G36" s="17">
        <f t="shared" si="13"/>
        <v>0</v>
      </c>
      <c r="H36" s="17">
        <f>H115</f>
        <v>132400</v>
      </c>
      <c r="I36" s="17">
        <f t="shared" ref="I36:J36" si="14">I115</f>
        <v>0</v>
      </c>
      <c r="J36" s="17">
        <f t="shared" si="14"/>
        <v>0</v>
      </c>
      <c r="K36" s="90"/>
      <c r="L36" s="90"/>
    </row>
    <row r="37" spans="1:12" ht="15.75" thickBot="1">
      <c r="A37" s="70"/>
      <c r="B37" s="94"/>
      <c r="C37" s="91"/>
      <c r="D37" s="15" t="s">
        <v>35</v>
      </c>
      <c r="E37" s="36">
        <f t="shared" si="12"/>
        <v>1525572.8600000003</v>
      </c>
      <c r="F37" s="16">
        <f>SUM(F32:F36)</f>
        <v>378883.5</v>
      </c>
      <c r="G37" s="16">
        <f t="shared" ref="G37:J37" si="15">SUM(G32:G36)</f>
        <v>229926.06</v>
      </c>
      <c r="H37" s="16">
        <f t="shared" si="15"/>
        <v>421202.10000000003</v>
      </c>
      <c r="I37" s="16">
        <f t="shared" si="15"/>
        <v>253780.60000000003</v>
      </c>
      <c r="J37" s="16">
        <f t="shared" si="15"/>
        <v>241780.6</v>
      </c>
      <c r="K37" s="91"/>
      <c r="L37" s="91"/>
    </row>
    <row r="38" spans="1:12" ht="45.75" customHeight="1" thickBot="1">
      <c r="A38" s="82" t="s">
        <v>36</v>
      </c>
      <c r="B38" s="74" t="s">
        <v>197</v>
      </c>
      <c r="C38" s="74" t="s">
        <v>37</v>
      </c>
      <c r="D38" s="14" t="s">
        <v>9</v>
      </c>
      <c r="E38" s="37">
        <f t="shared" ref="E38:E42" si="16">SUM(F38:J38)</f>
        <v>671429.40000000014</v>
      </c>
      <c r="F38" s="37">
        <f>F44+F51+F56+F59+F61</f>
        <v>132575</v>
      </c>
      <c r="G38" s="37">
        <f t="shared" ref="G38:J38" si="17">G44+G51+G56+G59+G61</f>
        <v>118806.7</v>
      </c>
      <c r="H38" s="37">
        <f t="shared" si="17"/>
        <v>140021.1</v>
      </c>
      <c r="I38" s="37">
        <f t="shared" si="17"/>
        <v>140013.30000000002</v>
      </c>
      <c r="J38" s="37">
        <f t="shared" si="17"/>
        <v>140013.30000000002</v>
      </c>
      <c r="K38" s="74" t="s">
        <v>38</v>
      </c>
      <c r="L38" s="74" t="s">
        <v>39</v>
      </c>
    </row>
    <row r="39" spans="1:12" ht="42.75" thickBot="1">
      <c r="A39" s="83"/>
      <c r="B39" s="75"/>
      <c r="C39" s="75"/>
      <c r="D39" s="14" t="s">
        <v>40</v>
      </c>
      <c r="E39" s="37">
        <f t="shared" si="16"/>
        <v>690.5</v>
      </c>
      <c r="F39" s="37">
        <f>F45+F52+F56+F59+F61</f>
        <v>94.8</v>
      </c>
      <c r="G39" s="37">
        <f>G45+G52+G56+G59+G61</f>
        <v>99.5</v>
      </c>
      <c r="H39" s="37">
        <f>H45+H52</f>
        <v>170.6</v>
      </c>
      <c r="I39" s="37">
        <f t="shared" ref="I39:J39" si="18">I45+I52</f>
        <v>162.80000000000001</v>
      </c>
      <c r="J39" s="37">
        <f t="shared" si="18"/>
        <v>162.80000000000001</v>
      </c>
      <c r="K39" s="75"/>
      <c r="L39" s="75"/>
    </row>
    <row r="40" spans="1:12" ht="135.75" customHeight="1" thickBot="1">
      <c r="A40" s="83"/>
      <c r="B40" s="75"/>
      <c r="C40" s="75"/>
      <c r="D40" s="14" t="s">
        <v>198</v>
      </c>
      <c r="E40" s="37">
        <f t="shared" si="16"/>
        <v>8465</v>
      </c>
      <c r="F40" s="37">
        <f>F46</f>
        <v>6400</v>
      </c>
      <c r="G40" s="37">
        <f t="shared" ref="G40:J40" si="19">G46</f>
        <v>0</v>
      </c>
      <c r="H40" s="28">
        <f>H53</f>
        <v>2065</v>
      </c>
      <c r="I40" s="37">
        <f t="shared" si="19"/>
        <v>0</v>
      </c>
      <c r="J40" s="37">
        <f t="shared" si="19"/>
        <v>0</v>
      </c>
      <c r="K40" s="75"/>
      <c r="L40" s="75"/>
    </row>
    <row r="41" spans="1:12" ht="21.75" thickBot="1">
      <c r="A41" s="83"/>
      <c r="B41" s="75"/>
      <c r="C41" s="75"/>
      <c r="D41" s="14" t="s">
        <v>10</v>
      </c>
      <c r="E41" s="37">
        <f>SUM(F41:J41)</f>
        <v>238800</v>
      </c>
      <c r="F41" s="37">
        <f>F47+F57</f>
        <v>30100</v>
      </c>
      <c r="G41" s="37">
        <f t="shared" ref="G41:J41" si="20">G47+G57</f>
        <v>50000</v>
      </c>
      <c r="H41" s="37">
        <f t="shared" si="20"/>
        <v>52900</v>
      </c>
      <c r="I41" s="37">
        <f t="shared" si="20"/>
        <v>52900</v>
      </c>
      <c r="J41" s="37">
        <f t="shared" si="20"/>
        <v>52900</v>
      </c>
      <c r="K41" s="75"/>
      <c r="L41" s="75"/>
    </row>
    <row r="42" spans="1:12" ht="32.25" thickBot="1">
      <c r="A42" s="83"/>
      <c r="B42" s="75"/>
      <c r="C42" s="75"/>
      <c r="D42" s="14" t="s">
        <v>41</v>
      </c>
      <c r="E42" s="37">
        <f t="shared" si="16"/>
        <v>134759.9</v>
      </c>
      <c r="F42" s="37">
        <f>F48+F54</f>
        <v>21915.7</v>
      </c>
      <c r="G42" s="37">
        <f t="shared" ref="G42:J42" si="21">G48+G54</f>
        <v>26855.8</v>
      </c>
      <c r="H42" s="37">
        <f t="shared" si="21"/>
        <v>28662.799999999999</v>
      </c>
      <c r="I42" s="37">
        <f t="shared" si="21"/>
        <v>28662.799999999999</v>
      </c>
      <c r="J42" s="37">
        <f t="shared" si="21"/>
        <v>28662.799999999999</v>
      </c>
      <c r="K42" s="75"/>
      <c r="L42" s="75"/>
    </row>
    <row r="43" spans="1:12" ht="20.25" thickBot="1">
      <c r="A43" s="84"/>
      <c r="B43" s="76"/>
      <c r="C43" s="76"/>
      <c r="D43" s="12" t="s">
        <v>48</v>
      </c>
      <c r="E43" s="37">
        <f>SUM(F43:J43)</f>
        <v>1053454.3</v>
      </c>
      <c r="F43" s="38">
        <f>F38+F40+F41+F42</f>
        <v>190990.7</v>
      </c>
      <c r="G43" s="38">
        <f t="shared" ref="G43:J43" si="22">G38+G40+G41+G42</f>
        <v>195662.5</v>
      </c>
      <c r="H43" s="38">
        <f t="shared" si="22"/>
        <v>223648.9</v>
      </c>
      <c r="I43" s="38">
        <f t="shared" si="22"/>
        <v>221576.1</v>
      </c>
      <c r="J43" s="38">
        <f t="shared" si="22"/>
        <v>221576.1</v>
      </c>
      <c r="K43" s="76"/>
      <c r="L43" s="76"/>
    </row>
    <row r="44" spans="1:12" ht="45.75" customHeight="1" thickBot="1">
      <c r="A44" s="82" t="s">
        <v>164</v>
      </c>
      <c r="B44" s="85" t="s">
        <v>42</v>
      </c>
      <c r="C44" s="74" t="s">
        <v>37</v>
      </c>
      <c r="D44" s="14" t="s">
        <v>9</v>
      </c>
      <c r="E44" s="39">
        <f t="shared" ref="E44:E103" si="23">SUM(F44:J44)</f>
        <v>251381.7</v>
      </c>
      <c r="F44" s="27">
        <v>132575</v>
      </c>
      <c r="G44" s="27">
        <v>118806.7</v>
      </c>
      <c r="H44" s="27">
        <v>0</v>
      </c>
      <c r="I44" s="27">
        <v>0</v>
      </c>
      <c r="J44" s="27">
        <v>0</v>
      </c>
      <c r="K44" s="74" t="s">
        <v>38</v>
      </c>
      <c r="L44" s="74" t="s">
        <v>39</v>
      </c>
    </row>
    <row r="45" spans="1:12" ht="42.75" thickBot="1">
      <c r="A45" s="83"/>
      <c r="B45" s="86"/>
      <c r="C45" s="75"/>
      <c r="D45" s="14" t="s">
        <v>40</v>
      </c>
      <c r="E45" s="39">
        <f t="shared" si="23"/>
        <v>194.3</v>
      </c>
      <c r="F45" s="27">
        <v>94.8</v>
      </c>
      <c r="G45" s="27">
        <v>99.5</v>
      </c>
      <c r="H45" s="27">
        <v>0</v>
      </c>
      <c r="I45" s="27">
        <v>0</v>
      </c>
      <c r="J45" s="27">
        <v>0</v>
      </c>
      <c r="K45" s="75"/>
      <c r="L45" s="75"/>
    </row>
    <row r="46" spans="1:12" ht="129.75" customHeight="1" thickBot="1">
      <c r="A46" s="83"/>
      <c r="B46" s="86"/>
      <c r="C46" s="75"/>
      <c r="D46" s="14" t="s">
        <v>198</v>
      </c>
      <c r="E46" s="39">
        <f t="shared" si="23"/>
        <v>6400</v>
      </c>
      <c r="F46" s="27">
        <v>6400</v>
      </c>
      <c r="G46" s="27">
        <v>0</v>
      </c>
      <c r="H46" s="27">
        <v>0</v>
      </c>
      <c r="I46" s="27">
        <v>0</v>
      </c>
      <c r="J46" s="27">
        <v>0</v>
      </c>
      <c r="K46" s="75"/>
      <c r="L46" s="75"/>
    </row>
    <row r="47" spans="1:12" ht="36.75" customHeight="1" thickBot="1">
      <c r="A47" s="83"/>
      <c r="B47" s="86"/>
      <c r="C47" s="75"/>
      <c r="D47" s="14" t="s">
        <v>10</v>
      </c>
      <c r="E47" s="39">
        <f t="shared" si="23"/>
        <v>80100</v>
      </c>
      <c r="F47" s="27">
        <v>30100</v>
      </c>
      <c r="G47" s="27">
        <v>50000</v>
      </c>
      <c r="H47" s="27">
        <v>0</v>
      </c>
      <c r="I47" s="27">
        <v>0</v>
      </c>
      <c r="J47" s="27">
        <v>0</v>
      </c>
      <c r="K47" s="75"/>
      <c r="L47" s="75"/>
    </row>
    <row r="48" spans="1:12" ht="32.25" thickBot="1">
      <c r="A48" s="83"/>
      <c r="B48" s="86"/>
      <c r="C48" s="75"/>
      <c r="D48" s="14" t="s">
        <v>41</v>
      </c>
      <c r="E48" s="39">
        <f t="shared" si="23"/>
        <v>48771.5</v>
      </c>
      <c r="F48" s="27">
        <v>21915.7</v>
      </c>
      <c r="G48" s="27">
        <v>26855.8</v>
      </c>
      <c r="H48" s="27">
        <v>0</v>
      </c>
      <c r="I48" s="27">
        <v>0</v>
      </c>
      <c r="J48" s="27">
        <v>0</v>
      </c>
      <c r="K48" s="75"/>
      <c r="L48" s="75"/>
    </row>
    <row r="49" spans="1:12" ht="20.25" thickBot="1">
      <c r="A49" s="84"/>
      <c r="B49" s="87"/>
      <c r="C49" s="76"/>
      <c r="D49" s="15" t="s">
        <v>48</v>
      </c>
      <c r="E49" s="40">
        <f t="shared" si="23"/>
        <v>386847.5</v>
      </c>
      <c r="F49" s="41">
        <f>SUM(F44:F48)</f>
        <v>191085.5</v>
      </c>
      <c r="G49" s="41">
        <f t="shared" ref="G49:J49" si="24">SUM(G44:G48)</f>
        <v>195762</v>
      </c>
      <c r="H49" s="41">
        <f t="shared" si="24"/>
        <v>0</v>
      </c>
      <c r="I49" s="41">
        <f t="shared" si="24"/>
        <v>0</v>
      </c>
      <c r="J49" s="41">
        <f t="shared" si="24"/>
        <v>0</v>
      </c>
      <c r="K49" s="76"/>
      <c r="L49" s="76"/>
    </row>
    <row r="50" spans="1:12" ht="53.25" thickBot="1">
      <c r="A50" s="42" t="s">
        <v>165</v>
      </c>
      <c r="B50" s="29" t="s">
        <v>43</v>
      </c>
      <c r="C50" s="29" t="s">
        <v>196</v>
      </c>
      <c r="D50" s="14" t="s">
        <v>9</v>
      </c>
      <c r="E50" s="39">
        <f t="shared" si="23"/>
        <v>7459.64</v>
      </c>
      <c r="F50" s="43">
        <v>0</v>
      </c>
      <c r="G50" s="27">
        <v>7459.64</v>
      </c>
      <c r="H50" s="27">
        <v>0</v>
      </c>
      <c r="I50" s="27">
        <v>0</v>
      </c>
      <c r="J50" s="27">
        <v>0</v>
      </c>
      <c r="K50" s="29" t="s">
        <v>44</v>
      </c>
      <c r="L50" s="29" t="s">
        <v>45</v>
      </c>
    </row>
    <row r="51" spans="1:12" ht="42.75" thickBot="1">
      <c r="A51" s="95" t="s">
        <v>46</v>
      </c>
      <c r="B51" s="96" t="s">
        <v>201</v>
      </c>
      <c r="C51" s="96" t="s">
        <v>37</v>
      </c>
      <c r="D51" s="14" t="s">
        <v>9</v>
      </c>
      <c r="E51" s="39">
        <f t="shared" si="23"/>
        <v>76401.540000000008</v>
      </c>
      <c r="F51" s="27">
        <v>0</v>
      </c>
      <c r="G51" s="27">
        <v>0</v>
      </c>
      <c r="H51" s="27">
        <v>25472.38</v>
      </c>
      <c r="I51" s="27">
        <v>25464.58</v>
      </c>
      <c r="J51" s="27">
        <v>25464.58</v>
      </c>
      <c r="K51" s="96" t="s">
        <v>47</v>
      </c>
      <c r="L51" s="96" t="s">
        <v>39</v>
      </c>
    </row>
    <row r="52" spans="1:12" ht="42.75" thickBot="1">
      <c r="A52" s="75"/>
      <c r="B52" s="75"/>
      <c r="C52" s="75"/>
      <c r="D52" s="14" t="s">
        <v>40</v>
      </c>
      <c r="E52" s="39">
        <f t="shared" si="23"/>
        <v>496.2</v>
      </c>
      <c r="F52" s="27">
        <v>0</v>
      </c>
      <c r="G52" s="27">
        <v>0</v>
      </c>
      <c r="H52" s="27">
        <v>170.6</v>
      </c>
      <c r="I52" s="27">
        <v>162.80000000000001</v>
      </c>
      <c r="J52" s="27">
        <v>162.80000000000001</v>
      </c>
      <c r="K52" s="75"/>
      <c r="L52" s="75"/>
    </row>
    <row r="53" spans="1:12" ht="140.25" customHeight="1" thickBot="1">
      <c r="A53" s="75"/>
      <c r="B53" s="75"/>
      <c r="C53" s="75"/>
      <c r="D53" s="44" t="s">
        <v>190</v>
      </c>
      <c r="E53" s="45">
        <f t="shared" si="23"/>
        <v>2065</v>
      </c>
      <c r="F53" s="27">
        <v>0</v>
      </c>
      <c r="G53" s="27">
        <v>0</v>
      </c>
      <c r="H53" s="28">
        <v>2065</v>
      </c>
      <c r="I53" s="27">
        <v>0</v>
      </c>
      <c r="J53" s="27">
        <v>0</v>
      </c>
      <c r="K53" s="75"/>
      <c r="L53" s="75"/>
    </row>
    <row r="54" spans="1:12" ht="32.25" thickBot="1">
      <c r="A54" s="75"/>
      <c r="B54" s="75"/>
      <c r="C54" s="75"/>
      <c r="D54" s="14" t="s">
        <v>41</v>
      </c>
      <c r="E54" s="39">
        <f t="shared" si="23"/>
        <v>85988.4</v>
      </c>
      <c r="F54" s="27">
        <v>0</v>
      </c>
      <c r="G54" s="27">
        <v>0</v>
      </c>
      <c r="H54" s="27">
        <v>28662.799999999999</v>
      </c>
      <c r="I54" s="27">
        <v>28662.799999999999</v>
      </c>
      <c r="J54" s="27">
        <v>28662.799999999999</v>
      </c>
      <c r="K54" s="75"/>
      <c r="L54" s="75"/>
    </row>
    <row r="55" spans="1:12" ht="20.25" thickBot="1">
      <c r="A55" s="76"/>
      <c r="B55" s="76"/>
      <c r="C55" s="76"/>
      <c r="D55" s="15" t="s">
        <v>48</v>
      </c>
      <c r="E55" s="40">
        <f t="shared" si="23"/>
        <v>164951.13999999998</v>
      </c>
      <c r="F55" s="41">
        <f>SUM(F51:F54)</f>
        <v>0</v>
      </c>
      <c r="G55" s="41">
        <f t="shared" ref="G55:J55" si="25">SUM(G51:G54)</f>
        <v>0</v>
      </c>
      <c r="H55" s="41">
        <f t="shared" si="25"/>
        <v>56370.78</v>
      </c>
      <c r="I55" s="41">
        <f t="shared" si="25"/>
        <v>54290.18</v>
      </c>
      <c r="J55" s="41">
        <f t="shared" si="25"/>
        <v>54290.18</v>
      </c>
      <c r="K55" s="76"/>
      <c r="L55" s="76"/>
    </row>
    <row r="56" spans="1:12" ht="42.75" thickBot="1">
      <c r="A56" s="74" t="s">
        <v>49</v>
      </c>
      <c r="B56" s="74" t="s">
        <v>202</v>
      </c>
      <c r="C56" s="74" t="s">
        <v>37</v>
      </c>
      <c r="D56" s="14" t="s">
        <v>9</v>
      </c>
      <c r="E56" s="39">
        <f t="shared" si="23"/>
        <v>212298.57</v>
      </c>
      <c r="F56" s="27">
        <v>0</v>
      </c>
      <c r="G56" s="27">
        <v>0</v>
      </c>
      <c r="H56" s="27">
        <v>70766.19</v>
      </c>
      <c r="I56" s="27">
        <v>70766.19</v>
      </c>
      <c r="J56" s="27">
        <v>70766.19</v>
      </c>
      <c r="K56" s="74" t="s">
        <v>50</v>
      </c>
      <c r="L56" s="74" t="s">
        <v>39</v>
      </c>
    </row>
    <row r="57" spans="1:12" ht="21.75" thickBot="1">
      <c r="A57" s="75"/>
      <c r="B57" s="75"/>
      <c r="C57" s="75"/>
      <c r="D57" s="14" t="s">
        <v>10</v>
      </c>
      <c r="E57" s="39">
        <f t="shared" si="23"/>
        <v>158700</v>
      </c>
      <c r="F57" s="27">
        <v>0</v>
      </c>
      <c r="G57" s="27">
        <v>0</v>
      </c>
      <c r="H57" s="27">
        <v>52900</v>
      </c>
      <c r="I57" s="27">
        <v>52900</v>
      </c>
      <c r="J57" s="27">
        <v>52900</v>
      </c>
      <c r="K57" s="75"/>
      <c r="L57" s="75"/>
    </row>
    <row r="58" spans="1:12" ht="60" customHeight="1" thickBot="1">
      <c r="A58" s="76"/>
      <c r="B58" s="76"/>
      <c r="C58" s="76"/>
      <c r="D58" s="15" t="s">
        <v>48</v>
      </c>
      <c r="E58" s="40">
        <f t="shared" si="23"/>
        <v>370998.57</v>
      </c>
      <c r="F58" s="41">
        <f>SUM(F56:F57)</f>
        <v>0</v>
      </c>
      <c r="G58" s="41">
        <f t="shared" ref="G58:J58" si="26">SUM(G56:G57)</f>
        <v>0</v>
      </c>
      <c r="H58" s="41">
        <f t="shared" si="26"/>
        <v>123666.19</v>
      </c>
      <c r="I58" s="41">
        <f t="shared" si="26"/>
        <v>123666.19</v>
      </c>
      <c r="J58" s="41">
        <f t="shared" si="26"/>
        <v>123666.19</v>
      </c>
      <c r="K58" s="76"/>
      <c r="L58" s="76"/>
    </row>
    <row r="59" spans="1:12" ht="42.75" thickBot="1">
      <c r="A59" s="74" t="s">
        <v>51</v>
      </c>
      <c r="B59" s="74" t="s">
        <v>52</v>
      </c>
      <c r="C59" s="74" t="s">
        <v>37</v>
      </c>
      <c r="D59" s="14" t="s">
        <v>9</v>
      </c>
      <c r="E59" s="39">
        <f t="shared" si="23"/>
        <v>7304.64</v>
      </c>
      <c r="F59" s="27">
        <v>0</v>
      </c>
      <c r="G59" s="27">
        <v>0</v>
      </c>
      <c r="H59" s="27">
        <v>2434.88</v>
      </c>
      <c r="I59" s="27">
        <v>2434.88</v>
      </c>
      <c r="J59" s="27">
        <v>2434.88</v>
      </c>
      <c r="K59" s="74" t="s">
        <v>53</v>
      </c>
      <c r="L59" s="74" t="s">
        <v>39</v>
      </c>
    </row>
    <row r="60" spans="1:12" ht="20.25" thickBot="1">
      <c r="A60" s="76"/>
      <c r="B60" s="76"/>
      <c r="C60" s="76"/>
      <c r="D60" s="15" t="s">
        <v>48</v>
      </c>
      <c r="E60" s="40">
        <f t="shared" si="23"/>
        <v>7304.64</v>
      </c>
      <c r="F60" s="41">
        <f>F59</f>
        <v>0</v>
      </c>
      <c r="G60" s="41">
        <f t="shared" ref="G60:J60" si="27">G59</f>
        <v>0</v>
      </c>
      <c r="H60" s="41">
        <f t="shared" si="27"/>
        <v>2434.88</v>
      </c>
      <c r="I60" s="41">
        <f t="shared" si="27"/>
        <v>2434.88</v>
      </c>
      <c r="J60" s="41">
        <f t="shared" si="27"/>
        <v>2434.88</v>
      </c>
      <c r="K60" s="76"/>
      <c r="L60" s="76"/>
    </row>
    <row r="61" spans="1:12" ht="42.75" thickBot="1">
      <c r="A61" s="74" t="s">
        <v>54</v>
      </c>
      <c r="B61" s="74" t="s">
        <v>55</v>
      </c>
      <c r="C61" s="74" t="s">
        <v>56</v>
      </c>
      <c r="D61" s="14" t="s">
        <v>9</v>
      </c>
      <c r="E61" s="39">
        <f t="shared" si="23"/>
        <v>124042.95000000001</v>
      </c>
      <c r="F61" s="27">
        <v>0</v>
      </c>
      <c r="G61" s="27">
        <v>0</v>
      </c>
      <c r="H61" s="27">
        <v>41347.65</v>
      </c>
      <c r="I61" s="27">
        <v>41347.65</v>
      </c>
      <c r="J61" s="27">
        <v>41347.65</v>
      </c>
      <c r="K61" s="74" t="s">
        <v>57</v>
      </c>
      <c r="L61" s="74" t="s">
        <v>58</v>
      </c>
    </row>
    <row r="62" spans="1:12" ht="58.5" customHeight="1" thickBot="1">
      <c r="A62" s="76"/>
      <c r="B62" s="76"/>
      <c r="C62" s="76"/>
      <c r="D62" s="15" t="s">
        <v>48</v>
      </c>
      <c r="E62" s="40">
        <f t="shared" si="23"/>
        <v>124042.95000000001</v>
      </c>
      <c r="F62" s="41">
        <f>F61</f>
        <v>0</v>
      </c>
      <c r="G62" s="41">
        <f t="shared" ref="G62:J62" si="28">G61</f>
        <v>0</v>
      </c>
      <c r="H62" s="41">
        <f t="shared" si="28"/>
        <v>41347.65</v>
      </c>
      <c r="I62" s="41">
        <f t="shared" si="28"/>
        <v>41347.65</v>
      </c>
      <c r="J62" s="41">
        <f t="shared" si="28"/>
        <v>41347.65</v>
      </c>
      <c r="K62" s="76"/>
      <c r="L62" s="76"/>
    </row>
    <row r="63" spans="1:12" ht="57" customHeight="1" thickBot="1">
      <c r="A63" s="96" t="s">
        <v>59</v>
      </c>
      <c r="B63" s="97" t="s">
        <v>166</v>
      </c>
      <c r="C63" s="96" t="s">
        <v>56</v>
      </c>
      <c r="D63" s="14" t="s">
        <v>9</v>
      </c>
      <c r="E63" s="39">
        <f t="shared" si="23"/>
        <v>14912.8</v>
      </c>
      <c r="F63" s="27">
        <f>F66</f>
        <v>7415.9</v>
      </c>
      <c r="G63" s="27">
        <f t="shared" ref="G63:J63" si="29">G66</f>
        <v>7496.9</v>
      </c>
      <c r="H63" s="27">
        <f t="shared" si="29"/>
        <v>0</v>
      </c>
      <c r="I63" s="27">
        <f t="shared" si="29"/>
        <v>0</v>
      </c>
      <c r="J63" s="27">
        <f t="shared" si="29"/>
        <v>0</v>
      </c>
      <c r="K63" s="96" t="s">
        <v>30</v>
      </c>
      <c r="L63" s="96" t="s">
        <v>58</v>
      </c>
    </row>
    <row r="64" spans="1:12" ht="21.75" thickBot="1">
      <c r="A64" s="75"/>
      <c r="B64" s="69"/>
      <c r="C64" s="75"/>
      <c r="D64" s="14" t="s">
        <v>10</v>
      </c>
      <c r="E64" s="39">
        <f t="shared" si="23"/>
        <v>13001.3</v>
      </c>
      <c r="F64" s="27">
        <f>F67</f>
        <v>5705.5</v>
      </c>
      <c r="G64" s="27">
        <f t="shared" ref="G64:J64" si="30">G67</f>
        <v>7295.8</v>
      </c>
      <c r="H64" s="27">
        <f t="shared" si="30"/>
        <v>0</v>
      </c>
      <c r="I64" s="27">
        <f t="shared" si="30"/>
        <v>0</v>
      </c>
      <c r="J64" s="27">
        <f t="shared" si="30"/>
        <v>0</v>
      </c>
      <c r="K64" s="75"/>
      <c r="L64" s="75"/>
    </row>
    <row r="65" spans="1:12" ht="20.25" thickBot="1">
      <c r="A65" s="76"/>
      <c r="B65" s="70"/>
      <c r="C65" s="76"/>
      <c r="D65" s="15" t="s">
        <v>32</v>
      </c>
      <c r="E65" s="40">
        <f t="shared" si="23"/>
        <v>27914.1</v>
      </c>
      <c r="F65" s="41">
        <f>SUM(F63:F64)</f>
        <v>13121.4</v>
      </c>
      <c r="G65" s="41">
        <f t="shared" ref="G65:J65" si="31">SUM(G63:G64)</f>
        <v>14792.7</v>
      </c>
      <c r="H65" s="41">
        <f t="shared" si="31"/>
        <v>0</v>
      </c>
      <c r="I65" s="41">
        <f t="shared" si="31"/>
        <v>0</v>
      </c>
      <c r="J65" s="41">
        <f t="shared" si="31"/>
        <v>0</v>
      </c>
      <c r="K65" s="76"/>
      <c r="L65" s="76"/>
    </row>
    <row r="66" spans="1:12" ht="42.75" thickBot="1">
      <c r="A66" s="74" t="s">
        <v>60</v>
      </c>
      <c r="B66" s="74" t="s">
        <v>61</v>
      </c>
      <c r="C66" s="74" t="s">
        <v>62</v>
      </c>
      <c r="D66" s="14" t="s">
        <v>9</v>
      </c>
      <c r="E66" s="39">
        <f t="shared" si="23"/>
        <v>14912.8</v>
      </c>
      <c r="F66" s="27">
        <v>7415.9</v>
      </c>
      <c r="G66" s="27">
        <v>7496.9</v>
      </c>
      <c r="H66" s="27">
        <v>0</v>
      </c>
      <c r="I66" s="27">
        <v>0</v>
      </c>
      <c r="J66" s="27">
        <v>0</v>
      </c>
      <c r="K66" s="74" t="s">
        <v>63</v>
      </c>
      <c r="L66" s="74" t="s">
        <v>58</v>
      </c>
    </row>
    <row r="67" spans="1:12" ht="21.75" thickBot="1">
      <c r="A67" s="76"/>
      <c r="B67" s="76"/>
      <c r="C67" s="76"/>
      <c r="D67" s="14" t="s">
        <v>10</v>
      </c>
      <c r="E67" s="39">
        <f t="shared" si="23"/>
        <v>13001.3</v>
      </c>
      <c r="F67" s="27">
        <v>5705.5</v>
      </c>
      <c r="G67" s="27">
        <v>7295.8</v>
      </c>
      <c r="H67" s="27">
        <v>0</v>
      </c>
      <c r="I67" s="27">
        <v>0</v>
      </c>
      <c r="J67" s="27">
        <v>0</v>
      </c>
      <c r="K67" s="76"/>
      <c r="L67" s="76"/>
    </row>
    <row r="68" spans="1:12" ht="68.25" customHeight="1" thickBot="1">
      <c r="A68" s="74" t="s">
        <v>64</v>
      </c>
      <c r="B68" s="97" t="s">
        <v>167</v>
      </c>
      <c r="C68" s="74" t="s">
        <v>56</v>
      </c>
      <c r="D68" s="14" t="s">
        <v>9</v>
      </c>
      <c r="E68" s="39">
        <f t="shared" si="23"/>
        <v>23240.699999999997</v>
      </c>
      <c r="F68" s="27">
        <f>F73</f>
        <v>0</v>
      </c>
      <c r="G68" s="27">
        <f t="shared" ref="G68:I68" si="32">G73</f>
        <v>0</v>
      </c>
      <c r="H68" s="27">
        <f t="shared" si="32"/>
        <v>7746.9</v>
      </c>
      <c r="I68" s="27">
        <f t="shared" si="32"/>
        <v>7746.9</v>
      </c>
      <c r="J68" s="27">
        <v>7746.9</v>
      </c>
      <c r="K68" s="74" t="s">
        <v>30</v>
      </c>
      <c r="L68" s="74" t="s">
        <v>58</v>
      </c>
    </row>
    <row r="69" spans="1:12" ht="42.75" thickBot="1">
      <c r="A69" s="75"/>
      <c r="B69" s="69"/>
      <c r="C69" s="75"/>
      <c r="D69" s="14" t="s">
        <v>40</v>
      </c>
      <c r="E69" s="39">
        <f t="shared" ref="E69" si="33">SUM(F69:J69)</f>
        <v>49.199999999999996</v>
      </c>
      <c r="F69" s="27">
        <f>F74</f>
        <v>0</v>
      </c>
      <c r="G69" s="27">
        <f t="shared" ref="G69:J69" si="34">G74</f>
        <v>0</v>
      </c>
      <c r="H69" s="27">
        <f t="shared" si="34"/>
        <v>16.399999999999999</v>
      </c>
      <c r="I69" s="27">
        <f t="shared" si="34"/>
        <v>16.399999999999999</v>
      </c>
      <c r="J69" s="27">
        <f t="shared" si="34"/>
        <v>16.399999999999999</v>
      </c>
      <c r="K69" s="75"/>
      <c r="L69" s="75"/>
    </row>
    <row r="70" spans="1:12" ht="21.75" thickBot="1">
      <c r="A70" s="75"/>
      <c r="B70" s="69"/>
      <c r="C70" s="75"/>
      <c r="D70" s="14" t="s">
        <v>10</v>
      </c>
      <c r="E70" s="39">
        <f t="shared" si="23"/>
        <v>20060.699999999997</v>
      </c>
      <c r="F70" s="27">
        <f>F75</f>
        <v>0</v>
      </c>
      <c r="G70" s="27">
        <f t="shared" ref="G70:J70" si="35">G75</f>
        <v>0</v>
      </c>
      <c r="H70" s="27">
        <f t="shared" si="35"/>
        <v>6686.9</v>
      </c>
      <c r="I70" s="27">
        <f t="shared" si="35"/>
        <v>6686.9</v>
      </c>
      <c r="J70" s="27">
        <f t="shared" si="35"/>
        <v>6686.9</v>
      </c>
      <c r="K70" s="75"/>
      <c r="L70" s="75"/>
    </row>
    <row r="71" spans="1:12" ht="32.25" thickBot="1">
      <c r="A71" s="75"/>
      <c r="B71" s="69"/>
      <c r="C71" s="75"/>
      <c r="D71" s="14" t="s">
        <v>41</v>
      </c>
      <c r="E71" s="39">
        <f t="shared" si="23"/>
        <v>1899</v>
      </c>
      <c r="F71" s="27">
        <f>F76</f>
        <v>0</v>
      </c>
      <c r="G71" s="27">
        <f t="shared" ref="G71:J71" si="36">G76</f>
        <v>0</v>
      </c>
      <c r="H71" s="27">
        <f t="shared" si="36"/>
        <v>633</v>
      </c>
      <c r="I71" s="27">
        <f t="shared" si="36"/>
        <v>633</v>
      </c>
      <c r="J71" s="27">
        <f t="shared" si="36"/>
        <v>633</v>
      </c>
      <c r="K71" s="75"/>
      <c r="L71" s="75"/>
    </row>
    <row r="72" spans="1:12" ht="20.25" thickBot="1">
      <c r="A72" s="76"/>
      <c r="B72" s="70"/>
      <c r="C72" s="76"/>
      <c r="D72" s="15" t="s">
        <v>65</v>
      </c>
      <c r="E72" s="40">
        <f t="shared" si="23"/>
        <v>45200.399999999994</v>
      </c>
      <c r="F72" s="41">
        <f>SUM(F68:F71)</f>
        <v>0</v>
      </c>
      <c r="G72" s="41">
        <f t="shared" ref="G72" si="37">SUM(G68:G71)</f>
        <v>0</v>
      </c>
      <c r="H72" s="41">
        <f>H68+H70+H71</f>
        <v>15066.8</v>
      </c>
      <c r="I72" s="41">
        <f t="shared" ref="I72:J72" si="38">I68+I70+I71</f>
        <v>15066.8</v>
      </c>
      <c r="J72" s="41">
        <f t="shared" si="38"/>
        <v>15066.8</v>
      </c>
      <c r="K72" s="76"/>
      <c r="L72" s="76"/>
    </row>
    <row r="73" spans="1:12" ht="42.75" thickBot="1">
      <c r="A73" s="74" t="s">
        <v>66</v>
      </c>
      <c r="B73" s="74" t="s">
        <v>61</v>
      </c>
      <c r="C73" s="74" t="s">
        <v>62</v>
      </c>
      <c r="D73" s="14" t="s">
        <v>9</v>
      </c>
      <c r="E73" s="39">
        <f t="shared" si="23"/>
        <v>23593.8</v>
      </c>
      <c r="F73" s="27">
        <v>0</v>
      </c>
      <c r="G73" s="27">
        <v>0</v>
      </c>
      <c r="H73" s="27">
        <v>7746.9</v>
      </c>
      <c r="I73" s="27">
        <v>7746.9</v>
      </c>
      <c r="J73" s="27">
        <v>8100</v>
      </c>
      <c r="K73" s="74" t="s">
        <v>63</v>
      </c>
      <c r="L73" s="74" t="s">
        <v>58</v>
      </c>
    </row>
    <row r="74" spans="1:12" ht="42.75" thickBot="1">
      <c r="A74" s="75"/>
      <c r="B74" s="75"/>
      <c r="C74" s="75"/>
      <c r="D74" s="14" t="s">
        <v>40</v>
      </c>
      <c r="E74" s="46">
        <f t="shared" si="23"/>
        <v>49.199999999999996</v>
      </c>
      <c r="F74" s="37">
        <v>0</v>
      </c>
      <c r="G74" s="37">
        <v>0</v>
      </c>
      <c r="H74" s="37">
        <v>16.399999999999999</v>
      </c>
      <c r="I74" s="37">
        <v>16.399999999999999</v>
      </c>
      <c r="J74" s="37">
        <v>16.399999999999999</v>
      </c>
      <c r="K74" s="75"/>
      <c r="L74" s="75"/>
    </row>
    <row r="75" spans="1:12" ht="21.75" thickBot="1">
      <c r="A75" s="75"/>
      <c r="B75" s="75"/>
      <c r="C75" s="75"/>
      <c r="D75" s="14" t="s">
        <v>10</v>
      </c>
      <c r="E75" s="46">
        <f t="shared" si="23"/>
        <v>20060.699999999997</v>
      </c>
      <c r="F75" s="37">
        <v>0</v>
      </c>
      <c r="G75" s="37">
        <v>0</v>
      </c>
      <c r="H75" s="37">
        <v>6686.9</v>
      </c>
      <c r="I75" s="37">
        <v>6686.9</v>
      </c>
      <c r="J75" s="37">
        <v>6686.9</v>
      </c>
      <c r="K75" s="76"/>
      <c r="L75" s="76"/>
    </row>
    <row r="76" spans="1:12" ht="32.25" thickBot="1">
      <c r="A76" s="98"/>
      <c r="B76" s="98"/>
      <c r="C76" s="98"/>
      <c r="D76" s="14" t="s">
        <v>41</v>
      </c>
      <c r="E76" s="46">
        <f t="shared" si="23"/>
        <v>1899</v>
      </c>
      <c r="F76" s="37">
        <v>0</v>
      </c>
      <c r="G76" s="37">
        <v>0</v>
      </c>
      <c r="H76" s="37">
        <v>633</v>
      </c>
      <c r="I76" s="37">
        <v>633</v>
      </c>
      <c r="J76" s="37">
        <v>633</v>
      </c>
      <c r="K76" s="29"/>
      <c r="L76" s="29"/>
    </row>
    <row r="77" spans="1:12" ht="42.75" thickBot="1">
      <c r="A77" s="96" t="s">
        <v>67</v>
      </c>
      <c r="B77" s="68" t="s">
        <v>168</v>
      </c>
      <c r="C77" s="96" t="s">
        <v>62</v>
      </c>
      <c r="D77" s="14" t="s">
        <v>9</v>
      </c>
      <c r="E77" s="39">
        <f t="shared" si="23"/>
        <v>19222.600000000002</v>
      </c>
      <c r="F77" s="27">
        <v>0</v>
      </c>
      <c r="G77" s="27">
        <v>4732</v>
      </c>
      <c r="H77" s="27">
        <v>4830.2</v>
      </c>
      <c r="I77" s="27">
        <v>4830.2</v>
      </c>
      <c r="J77" s="27">
        <v>4830.2</v>
      </c>
      <c r="K77" s="96" t="s">
        <v>68</v>
      </c>
      <c r="L77" s="96" t="s">
        <v>69</v>
      </c>
    </row>
    <row r="78" spans="1:12" ht="20.25" thickBot="1">
      <c r="A78" s="76"/>
      <c r="B78" s="70"/>
      <c r="C78" s="76"/>
      <c r="D78" s="15" t="s">
        <v>70</v>
      </c>
      <c r="E78" s="40">
        <f t="shared" si="23"/>
        <v>19222.600000000002</v>
      </c>
      <c r="F78" s="41">
        <f>F77</f>
        <v>0</v>
      </c>
      <c r="G78" s="41">
        <f t="shared" ref="G78:J78" si="39">G77</f>
        <v>4732</v>
      </c>
      <c r="H78" s="41">
        <f t="shared" si="39"/>
        <v>4830.2</v>
      </c>
      <c r="I78" s="41">
        <f t="shared" si="39"/>
        <v>4830.2</v>
      </c>
      <c r="J78" s="41">
        <f t="shared" si="39"/>
        <v>4830.2</v>
      </c>
      <c r="K78" s="76"/>
      <c r="L78" s="76"/>
    </row>
    <row r="79" spans="1:12" ht="42.75" thickBot="1">
      <c r="A79" s="74" t="s">
        <v>71</v>
      </c>
      <c r="B79" s="97" t="s">
        <v>169</v>
      </c>
      <c r="C79" s="74" t="s">
        <v>72</v>
      </c>
      <c r="D79" s="14" t="s">
        <v>9</v>
      </c>
      <c r="E79" s="39">
        <f t="shared" si="23"/>
        <v>12049.220000000001</v>
      </c>
      <c r="F79" s="27">
        <v>7822.2</v>
      </c>
      <c r="G79" s="27">
        <v>4227.0200000000004</v>
      </c>
      <c r="H79" s="27">
        <v>0</v>
      </c>
      <c r="I79" s="27">
        <v>0</v>
      </c>
      <c r="J79" s="27">
        <v>0</v>
      </c>
      <c r="K79" s="74" t="s">
        <v>73</v>
      </c>
      <c r="L79" s="74" t="s">
        <v>74</v>
      </c>
    </row>
    <row r="80" spans="1:12" ht="21.75" thickBot="1">
      <c r="A80" s="75"/>
      <c r="B80" s="69"/>
      <c r="C80" s="75"/>
      <c r="D80" s="14" t="s">
        <v>11</v>
      </c>
      <c r="E80" s="39">
        <f t="shared" si="23"/>
        <v>138713</v>
      </c>
      <c r="F80" s="27">
        <v>138713</v>
      </c>
      <c r="G80" s="27">
        <v>0</v>
      </c>
      <c r="H80" s="27">
        <v>0</v>
      </c>
      <c r="I80" s="27">
        <v>0</v>
      </c>
      <c r="J80" s="27">
        <v>0</v>
      </c>
      <c r="K80" s="75"/>
      <c r="L80" s="75"/>
    </row>
    <row r="81" spans="1:12" ht="20.25" thickBot="1">
      <c r="A81" s="76"/>
      <c r="B81" s="70"/>
      <c r="C81" s="76"/>
      <c r="D81" s="15" t="s">
        <v>75</v>
      </c>
      <c r="E81" s="40">
        <f t="shared" si="23"/>
        <v>150762.22</v>
      </c>
      <c r="F81" s="41">
        <f>SUM(F79:F80)</f>
        <v>146535.20000000001</v>
      </c>
      <c r="G81" s="41">
        <f t="shared" ref="G81:J81" si="40">SUM(G79:G80)</f>
        <v>4227.0200000000004</v>
      </c>
      <c r="H81" s="41">
        <f t="shared" si="40"/>
        <v>0</v>
      </c>
      <c r="I81" s="41">
        <f t="shared" si="40"/>
        <v>0</v>
      </c>
      <c r="J81" s="41">
        <f t="shared" si="40"/>
        <v>0</v>
      </c>
      <c r="K81" s="76"/>
      <c r="L81" s="76"/>
    </row>
    <row r="82" spans="1:12" ht="45.75" customHeight="1" thickBot="1">
      <c r="A82" s="74" t="s">
        <v>76</v>
      </c>
      <c r="B82" s="97" t="s">
        <v>170</v>
      </c>
      <c r="C82" s="74" t="s">
        <v>72</v>
      </c>
      <c r="D82" s="47" t="s">
        <v>77</v>
      </c>
      <c r="E82" s="48">
        <f t="shared" si="23"/>
        <v>9900</v>
      </c>
      <c r="F82" s="48">
        <v>0</v>
      </c>
      <c r="G82" s="48">
        <v>0</v>
      </c>
      <c r="H82" s="48">
        <v>9900</v>
      </c>
      <c r="I82" s="37">
        <v>0</v>
      </c>
      <c r="J82" s="37">
        <v>0</v>
      </c>
      <c r="K82" s="74" t="s">
        <v>78</v>
      </c>
      <c r="L82" s="74" t="s">
        <v>79</v>
      </c>
    </row>
    <row r="83" spans="1:12" ht="42.75" customHeight="1" thickBot="1">
      <c r="A83" s="76"/>
      <c r="B83" s="70"/>
      <c r="C83" s="76"/>
      <c r="D83" s="15" t="s">
        <v>80</v>
      </c>
      <c r="E83" s="36">
        <f t="shared" si="23"/>
        <v>9900</v>
      </c>
      <c r="F83" s="16">
        <f>F82</f>
        <v>0</v>
      </c>
      <c r="G83" s="16">
        <f t="shared" ref="G83:J83" si="41">G82</f>
        <v>0</v>
      </c>
      <c r="H83" s="16">
        <f t="shared" si="41"/>
        <v>9900</v>
      </c>
      <c r="I83" s="16">
        <f t="shared" si="41"/>
        <v>0</v>
      </c>
      <c r="J83" s="16">
        <f t="shared" si="41"/>
        <v>0</v>
      </c>
      <c r="K83" s="76"/>
      <c r="L83" s="76"/>
    </row>
    <row r="84" spans="1:12" ht="35.25" customHeight="1" thickBot="1">
      <c r="A84" s="74" t="s">
        <v>81</v>
      </c>
      <c r="B84" s="97" t="s">
        <v>171</v>
      </c>
      <c r="C84" s="74" t="s">
        <v>82</v>
      </c>
      <c r="D84" s="14" t="s">
        <v>11</v>
      </c>
      <c r="E84" s="46">
        <f t="shared" si="23"/>
        <v>0</v>
      </c>
      <c r="F84" s="37">
        <v>0</v>
      </c>
      <c r="G84" s="37">
        <v>0</v>
      </c>
      <c r="H84" s="37">
        <v>0</v>
      </c>
      <c r="I84" s="37">
        <v>0</v>
      </c>
      <c r="J84" s="37">
        <v>0</v>
      </c>
      <c r="K84" s="74" t="s">
        <v>83</v>
      </c>
      <c r="L84" s="74" t="s">
        <v>84</v>
      </c>
    </row>
    <row r="85" spans="1:12" ht="20.25" thickBot="1">
      <c r="A85" s="76"/>
      <c r="B85" s="70"/>
      <c r="C85" s="76"/>
      <c r="D85" s="15" t="s">
        <v>85</v>
      </c>
      <c r="E85" s="36">
        <f t="shared" si="23"/>
        <v>0</v>
      </c>
      <c r="F85" s="36">
        <f>F84</f>
        <v>0</v>
      </c>
      <c r="G85" s="36">
        <f t="shared" ref="G85:J85" si="42">G84</f>
        <v>0</v>
      </c>
      <c r="H85" s="36">
        <f t="shared" si="42"/>
        <v>0</v>
      </c>
      <c r="I85" s="36">
        <f t="shared" si="42"/>
        <v>0</v>
      </c>
      <c r="J85" s="36">
        <f t="shared" si="42"/>
        <v>0</v>
      </c>
      <c r="K85" s="76"/>
      <c r="L85" s="76"/>
    </row>
    <row r="86" spans="1:12" ht="42.75" thickBot="1">
      <c r="A86" s="74" t="s">
        <v>86</v>
      </c>
      <c r="B86" s="97" t="s">
        <v>172</v>
      </c>
      <c r="C86" s="74" t="s">
        <v>87</v>
      </c>
      <c r="D86" s="14" t="s">
        <v>9</v>
      </c>
      <c r="E86" s="39">
        <f t="shared" si="23"/>
        <v>25018.6</v>
      </c>
      <c r="F86" s="27">
        <v>25018.6</v>
      </c>
      <c r="G86" s="27">
        <v>0</v>
      </c>
      <c r="H86" s="27">
        <v>0</v>
      </c>
      <c r="I86" s="27">
        <v>0</v>
      </c>
      <c r="J86" s="27">
        <v>0</v>
      </c>
      <c r="K86" s="74" t="s">
        <v>88</v>
      </c>
      <c r="L86" s="74" t="s">
        <v>89</v>
      </c>
    </row>
    <row r="87" spans="1:12" ht="29.25" customHeight="1" thickBot="1">
      <c r="A87" s="76"/>
      <c r="B87" s="70"/>
      <c r="C87" s="76"/>
      <c r="D87" s="15" t="s">
        <v>90</v>
      </c>
      <c r="E87" s="40">
        <f t="shared" si="23"/>
        <v>25018.6</v>
      </c>
      <c r="F87" s="41">
        <f>F86</f>
        <v>25018.6</v>
      </c>
      <c r="G87" s="41">
        <f t="shared" ref="G87:J87" si="43">G86</f>
        <v>0</v>
      </c>
      <c r="H87" s="41">
        <f t="shared" si="43"/>
        <v>0</v>
      </c>
      <c r="I87" s="41">
        <f t="shared" si="43"/>
        <v>0</v>
      </c>
      <c r="J87" s="41">
        <f t="shared" si="43"/>
        <v>0</v>
      </c>
      <c r="K87" s="76"/>
      <c r="L87" s="76"/>
    </row>
    <row r="88" spans="1:12" ht="46.5" customHeight="1" thickBot="1">
      <c r="A88" s="74" t="s">
        <v>91</v>
      </c>
      <c r="B88" s="97" t="s">
        <v>173</v>
      </c>
      <c r="C88" s="74" t="s">
        <v>92</v>
      </c>
      <c r="D88" s="14" t="s">
        <v>9</v>
      </c>
      <c r="E88" s="46">
        <f t="shared" si="23"/>
        <v>1243.0999999999999</v>
      </c>
      <c r="F88" s="27">
        <f>F91+F93+F94+F95+F96</f>
        <v>0</v>
      </c>
      <c r="G88" s="27">
        <f t="shared" ref="G88:J88" si="44">G91+G93+G94+G95+G96</f>
        <v>1243.0999999999999</v>
      </c>
      <c r="H88" s="49">
        <f t="shared" si="44"/>
        <v>0</v>
      </c>
      <c r="I88" s="49">
        <f t="shared" si="44"/>
        <v>0</v>
      </c>
      <c r="J88" s="37">
        <f t="shared" si="44"/>
        <v>0</v>
      </c>
      <c r="K88" s="74" t="s">
        <v>93</v>
      </c>
      <c r="L88" s="74" t="s">
        <v>94</v>
      </c>
    </row>
    <row r="89" spans="1:12" ht="27.75" customHeight="1" thickBot="1">
      <c r="A89" s="75"/>
      <c r="B89" s="69"/>
      <c r="C89" s="75"/>
      <c r="D89" s="14" t="s">
        <v>12</v>
      </c>
      <c r="E89" s="46">
        <f t="shared" si="23"/>
        <v>13955.6</v>
      </c>
      <c r="F89" s="27">
        <f>F92+F97+F98</f>
        <v>1481.6</v>
      </c>
      <c r="G89" s="27">
        <f t="shared" ref="G89:J89" si="45">G92+G97+G98</f>
        <v>0</v>
      </c>
      <c r="H89" s="48">
        <f t="shared" si="45"/>
        <v>474</v>
      </c>
      <c r="I89" s="48">
        <f t="shared" si="45"/>
        <v>12000</v>
      </c>
      <c r="J89" s="37">
        <f t="shared" si="45"/>
        <v>0</v>
      </c>
      <c r="K89" s="75"/>
      <c r="L89" s="75"/>
    </row>
    <row r="90" spans="1:12" ht="20.25" thickBot="1">
      <c r="A90" s="76"/>
      <c r="B90" s="70"/>
      <c r="C90" s="76"/>
      <c r="D90" s="15" t="s">
        <v>95</v>
      </c>
      <c r="E90" s="36">
        <f t="shared" si="23"/>
        <v>15198.7</v>
      </c>
      <c r="F90" s="16">
        <f>SUM(F88:F89)</f>
        <v>1481.6</v>
      </c>
      <c r="G90" s="16">
        <f t="shared" ref="G90:J90" si="46">SUM(G88:G89)</f>
        <v>1243.0999999999999</v>
      </c>
      <c r="H90" s="16">
        <f t="shared" si="46"/>
        <v>474</v>
      </c>
      <c r="I90" s="16">
        <f t="shared" si="46"/>
        <v>12000</v>
      </c>
      <c r="J90" s="16">
        <f t="shared" si="46"/>
        <v>0</v>
      </c>
      <c r="K90" s="76"/>
      <c r="L90" s="76"/>
    </row>
    <row r="91" spans="1:12" ht="42.75" thickBot="1">
      <c r="A91" s="74" t="s">
        <v>96</v>
      </c>
      <c r="B91" s="74" t="s">
        <v>97</v>
      </c>
      <c r="C91" s="74" t="s">
        <v>98</v>
      </c>
      <c r="D91" s="14" t="s">
        <v>9</v>
      </c>
      <c r="E91" s="49">
        <f t="shared" si="23"/>
        <v>0</v>
      </c>
      <c r="F91" s="49">
        <v>0</v>
      </c>
      <c r="G91" s="49">
        <v>0</v>
      </c>
      <c r="H91" s="49">
        <v>0</v>
      </c>
      <c r="I91" s="49">
        <v>0</v>
      </c>
      <c r="J91" s="49">
        <v>0</v>
      </c>
      <c r="K91" s="74" t="s">
        <v>99</v>
      </c>
      <c r="L91" s="74" t="s">
        <v>79</v>
      </c>
    </row>
    <row r="92" spans="1:12" ht="21.75" thickBot="1">
      <c r="A92" s="76"/>
      <c r="B92" s="76"/>
      <c r="C92" s="76"/>
      <c r="D92" s="14" t="s">
        <v>12</v>
      </c>
      <c r="E92" s="49">
        <f t="shared" si="23"/>
        <v>1481.6</v>
      </c>
      <c r="F92" s="49">
        <v>1481.6</v>
      </c>
      <c r="G92" s="49">
        <v>0</v>
      </c>
      <c r="H92" s="49">
        <v>0</v>
      </c>
      <c r="I92" s="49">
        <v>0</v>
      </c>
      <c r="J92" s="49">
        <v>0</v>
      </c>
      <c r="K92" s="76"/>
      <c r="L92" s="76"/>
    </row>
    <row r="93" spans="1:12" ht="60.75" customHeight="1" thickBot="1">
      <c r="A93" s="13" t="s">
        <v>100</v>
      </c>
      <c r="B93" s="14" t="s">
        <v>101</v>
      </c>
      <c r="C93" s="14" t="s">
        <v>82</v>
      </c>
      <c r="D93" s="14" t="s">
        <v>9</v>
      </c>
      <c r="E93" s="39">
        <f t="shared" si="23"/>
        <v>1243.0999999999999</v>
      </c>
      <c r="F93" s="27">
        <v>0</v>
      </c>
      <c r="G93" s="27">
        <v>1243.0999999999999</v>
      </c>
      <c r="H93" s="27">
        <v>0</v>
      </c>
      <c r="I93" s="27">
        <v>0</v>
      </c>
      <c r="J93" s="27">
        <v>0</v>
      </c>
      <c r="K93" s="14" t="s">
        <v>102</v>
      </c>
      <c r="L93" s="14" t="s">
        <v>79</v>
      </c>
    </row>
    <row r="94" spans="1:12" ht="42.75" thickBot="1">
      <c r="A94" s="13" t="s">
        <v>103</v>
      </c>
      <c r="B94" s="47" t="s">
        <v>184</v>
      </c>
      <c r="C94" s="47" t="s">
        <v>82</v>
      </c>
      <c r="D94" s="47" t="s">
        <v>9</v>
      </c>
      <c r="E94" s="48">
        <f t="shared" si="23"/>
        <v>0</v>
      </c>
      <c r="F94" s="48">
        <v>0</v>
      </c>
      <c r="G94" s="48">
        <v>0</v>
      </c>
      <c r="H94" s="49">
        <v>0</v>
      </c>
      <c r="I94" s="49">
        <v>0</v>
      </c>
      <c r="J94" s="37">
        <v>0</v>
      </c>
      <c r="K94" s="14" t="s">
        <v>104</v>
      </c>
      <c r="L94" s="14" t="s">
        <v>79</v>
      </c>
    </row>
    <row r="95" spans="1:12" ht="42.75" thickBot="1">
      <c r="A95" s="13" t="s">
        <v>105</v>
      </c>
      <c r="B95" s="47" t="s">
        <v>106</v>
      </c>
      <c r="C95" s="47" t="s">
        <v>82</v>
      </c>
      <c r="D95" s="47" t="s">
        <v>9</v>
      </c>
      <c r="E95" s="49">
        <f t="shared" si="23"/>
        <v>0</v>
      </c>
      <c r="F95" s="49">
        <v>0</v>
      </c>
      <c r="G95" s="49">
        <v>0</v>
      </c>
      <c r="H95" s="49">
        <v>0</v>
      </c>
      <c r="I95" s="49">
        <v>0</v>
      </c>
      <c r="J95" s="49">
        <v>0</v>
      </c>
      <c r="K95" s="14" t="s">
        <v>107</v>
      </c>
      <c r="L95" s="14" t="s">
        <v>79</v>
      </c>
    </row>
    <row r="96" spans="1:12" ht="42.75" thickBot="1">
      <c r="A96" s="13" t="s">
        <v>108</v>
      </c>
      <c r="B96" s="47" t="s">
        <v>109</v>
      </c>
      <c r="C96" s="47" t="s">
        <v>82</v>
      </c>
      <c r="D96" s="47" t="s">
        <v>9</v>
      </c>
      <c r="E96" s="49">
        <f t="shared" si="23"/>
        <v>0</v>
      </c>
      <c r="F96" s="49">
        <v>0</v>
      </c>
      <c r="G96" s="49">
        <v>0</v>
      </c>
      <c r="H96" s="49">
        <v>0</v>
      </c>
      <c r="I96" s="49">
        <v>0</v>
      </c>
      <c r="J96" s="49">
        <v>0</v>
      </c>
      <c r="K96" s="14" t="s">
        <v>110</v>
      </c>
      <c r="L96" s="14" t="s">
        <v>79</v>
      </c>
    </row>
    <row r="97" spans="1:12" ht="42.75" thickBot="1">
      <c r="A97" s="13" t="s">
        <v>111</v>
      </c>
      <c r="B97" s="47" t="s">
        <v>112</v>
      </c>
      <c r="C97" s="47" t="s">
        <v>82</v>
      </c>
      <c r="D97" s="47" t="s">
        <v>77</v>
      </c>
      <c r="E97" s="49">
        <f t="shared" si="23"/>
        <v>474</v>
      </c>
      <c r="F97" s="49">
        <v>0</v>
      </c>
      <c r="G97" s="49">
        <v>0</v>
      </c>
      <c r="H97" s="49">
        <v>474</v>
      </c>
      <c r="I97" s="49">
        <v>0</v>
      </c>
      <c r="J97" s="49">
        <v>0</v>
      </c>
      <c r="K97" s="14" t="s">
        <v>110</v>
      </c>
      <c r="L97" s="14" t="s">
        <v>79</v>
      </c>
    </row>
    <row r="98" spans="1:12" ht="52.5" customHeight="1" thickBot="1">
      <c r="A98" s="13" t="s">
        <v>113</v>
      </c>
      <c r="B98" s="47" t="s">
        <v>114</v>
      </c>
      <c r="C98" s="47" t="s">
        <v>82</v>
      </c>
      <c r="D98" s="47" t="s">
        <v>77</v>
      </c>
      <c r="E98" s="48">
        <f t="shared" si="23"/>
        <v>12000</v>
      </c>
      <c r="F98" s="48">
        <v>0</v>
      </c>
      <c r="G98" s="48">
        <v>0</v>
      </c>
      <c r="H98" s="48">
        <v>0</v>
      </c>
      <c r="I98" s="48">
        <v>12000</v>
      </c>
      <c r="J98" s="37">
        <v>0</v>
      </c>
      <c r="K98" s="14" t="s">
        <v>115</v>
      </c>
      <c r="L98" s="14" t="s">
        <v>79</v>
      </c>
    </row>
    <row r="99" spans="1:12" ht="42.75" thickBot="1">
      <c r="A99" s="96" t="s">
        <v>116</v>
      </c>
      <c r="B99" s="68" t="s">
        <v>174</v>
      </c>
      <c r="C99" s="96" t="s">
        <v>117</v>
      </c>
      <c r="D99" s="14" t="s">
        <v>9</v>
      </c>
      <c r="E99" s="46">
        <f t="shared" si="23"/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96" t="s">
        <v>118</v>
      </c>
      <c r="L99" s="96" t="s">
        <v>79</v>
      </c>
    </row>
    <row r="100" spans="1:12" ht="21.75" thickBot="1">
      <c r="A100" s="75"/>
      <c r="B100" s="69"/>
      <c r="C100" s="75"/>
      <c r="D100" s="14" t="s">
        <v>12</v>
      </c>
      <c r="E100" s="46">
        <f t="shared" si="23"/>
        <v>836</v>
      </c>
      <c r="F100" s="37">
        <v>836</v>
      </c>
      <c r="G100" s="37">
        <v>0</v>
      </c>
      <c r="H100" s="37">
        <v>0</v>
      </c>
      <c r="I100" s="37">
        <v>0</v>
      </c>
      <c r="J100" s="37">
        <v>0</v>
      </c>
      <c r="K100" s="75"/>
      <c r="L100" s="75"/>
    </row>
    <row r="101" spans="1:12" ht="27" customHeight="1" thickBot="1">
      <c r="A101" s="76"/>
      <c r="B101" s="70"/>
      <c r="C101" s="76"/>
      <c r="D101" s="15" t="s">
        <v>119</v>
      </c>
      <c r="E101" s="36">
        <f t="shared" si="23"/>
        <v>836</v>
      </c>
      <c r="F101" s="16">
        <f>SUM(F99:F100)</f>
        <v>836</v>
      </c>
      <c r="G101" s="16">
        <f t="shared" ref="G101:J101" si="47">SUM(G99:G100)</f>
        <v>0</v>
      </c>
      <c r="H101" s="16">
        <f t="shared" si="47"/>
        <v>0</v>
      </c>
      <c r="I101" s="16">
        <f t="shared" si="47"/>
        <v>0</v>
      </c>
      <c r="J101" s="16">
        <f t="shared" si="47"/>
        <v>0</v>
      </c>
      <c r="K101" s="76"/>
      <c r="L101" s="76"/>
    </row>
    <row r="102" spans="1:12" ht="90.75" customHeight="1" thickBot="1">
      <c r="A102" s="74" t="s">
        <v>120</v>
      </c>
      <c r="B102" s="97" t="s">
        <v>186</v>
      </c>
      <c r="C102" s="65" t="s">
        <v>195</v>
      </c>
      <c r="D102" s="50" t="s">
        <v>11</v>
      </c>
      <c r="E102" s="39">
        <f t="shared" si="23"/>
        <v>28324.29</v>
      </c>
      <c r="F102" s="51">
        <v>0</v>
      </c>
      <c r="G102" s="51">
        <v>0</v>
      </c>
      <c r="H102" s="51">
        <v>28324.29</v>
      </c>
      <c r="I102" s="51">
        <v>0</v>
      </c>
      <c r="J102" s="51">
        <v>0</v>
      </c>
      <c r="K102" s="74" t="s">
        <v>121</v>
      </c>
      <c r="L102" s="74" t="s">
        <v>79</v>
      </c>
    </row>
    <row r="103" spans="1:12" ht="42.75" thickBot="1">
      <c r="A103" s="75"/>
      <c r="B103" s="69"/>
      <c r="C103" s="66"/>
      <c r="D103" s="52" t="s">
        <v>9</v>
      </c>
      <c r="E103" s="39">
        <f t="shared" si="23"/>
        <v>3115.71</v>
      </c>
      <c r="F103" s="53">
        <v>0</v>
      </c>
      <c r="G103" s="53">
        <v>0</v>
      </c>
      <c r="H103" s="54">
        <f>2880+235.71</f>
        <v>3115.71</v>
      </c>
      <c r="I103" s="53">
        <v>0</v>
      </c>
      <c r="J103" s="53">
        <v>0</v>
      </c>
      <c r="K103" s="75"/>
      <c r="L103" s="75"/>
    </row>
    <row r="104" spans="1:12" ht="21.75" thickBot="1">
      <c r="A104" s="75"/>
      <c r="B104" s="69"/>
      <c r="C104" s="66"/>
      <c r="D104" s="14" t="s">
        <v>10</v>
      </c>
      <c r="E104" s="39">
        <f t="shared" ref="E104:E121" si="48">SUM(F104:J104)</f>
        <v>235.71</v>
      </c>
      <c r="F104" s="27">
        <v>0</v>
      </c>
      <c r="G104" s="27">
        <v>0</v>
      </c>
      <c r="H104" s="27">
        <v>235.71</v>
      </c>
      <c r="I104" s="27"/>
      <c r="J104" s="27"/>
      <c r="K104" s="75"/>
      <c r="L104" s="75"/>
    </row>
    <row r="105" spans="1:12" ht="58.5" customHeight="1" thickBot="1">
      <c r="A105" s="76"/>
      <c r="B105" s="70"/>
      <c r="C105" s="67"/>
      <c r="D105" s="15" t="s">
        <v>122</v>
      </c>
      <c r="E105" s="36">
        <f t="shared" si="48"/>
        <v>31675.71</v>
      </c>
      <c r="F105" s="16">
        <f>SUM(F102:F104)</f>
        <v>0</v>
      </c>
      <c r="G105" s="16">
        <f t="shared" ref="G105:J105" si="49">SUM(G102:G104)</f>
        <v>0</v>
      </c>
      <c r="H105" s="16">
        <f t="shared" si="49"/>
        <v>31675.71</v>
      </c>
      <c r="I105" s="16">
        <f t="shared" si="49"/>
        <v>0</v>
      </c>
      <c r="J105" s="16">
        <f t="shared" si="49"/>
        <v>0</v>
      </c>
      <c r="K105" s="76"/>
      <c r="L105" s="76"/>
    </row>
    <row r="106" spans="1:12" ht="33.75" customHeight="1" thickBot="1">
      <c r="A106" s="74" t="s">
        <v>123</v>
      </c>
      <c r="B106" s="97" t="s">
        <v>175</v>
      </c>
      <c r="C106" s="74" t="s">
        <v>117</v>
      </c>
      <c r="D106" s="14" t="s">
        <v>12</v>
      </c>
      <c r="E106" s="39">
        <f t="shared" si="48"/>
        <v>2523.9899999999998</v>
      </c>
      <c r="F106" s="27">
        <v>300</v>
      </c>
      <c r="G106" s="27">
        <v>0</v>
      </c>
      <c r="H106" s="27">
        <v>2223.9899999999998</v>
      </c>
      <c r="I106" s="27">
        <v>0</v>
      </c>
      <c r="J106" s="27">
        <v>0</v>
      </c>
      <c r="K106" s="74" t="s">
        <v>124</v>
      </c>
      <c r="L106" s="74" t="s">
        <v>125</v>
      </c>
    </row>
    <row r="107" spans="1:12" ht="20.25" thickBot="1">
      <c r="A107" s="76"/>
      <c r="B107" s="70"/>
      <c r="C107" s="76"/>
      <c r="D107" s="15" t="s">
        <v>126</v>
      </c>
      <c r="E107" s="40">
        <f t="shared" si="48"/>
        <v>2523.9899999999998</v>
      </c>
      <c r="F107" s="40">
        <f>F106</f>
        <v>300</v>
      </c>
      <c r="G107" s="40">
        <f t="shared" ref="G107:J107" si="50">G106</f>
        <v>0</v>
      </c>
      <c r="H107" s="40">
        <f t="shared" si="50"/>
        <v>2223.9899999999998</v>
      </c>
      <c r="I107" s="40">
        <f t="shared" si="50"/>
        <v>0</v>
      </c>
      <c r="J107" s="40">
        <f t="shared" si="50"/>
        <v>0</v>
      </c>
      <c r="K107" s="76"/>
      <c r="L107" s="76"/>
    </row>
    <row r="108" spans="1:12" ht="42.75" thickBot="1">
      <c r="A108" s="74" t="s">
        <v>127</v>
      </c>
      <c r="B108" s="97" t="s">
        <v>176</v>
      </c>
      <c r="C108" s="74" t="s">
        <v>162</v>
      </c>
      <c r="D108" s="14" t="s">
        <v>9</v>
      </c>
      <c r="E108" s="39">
        <f t="shared" si="48"/>
        <v>851.6</v>
      </c>
      <c r="F108" s="27">
        <v>200</v>
      </c>
      <c r="G108" s="27">
        <v>55.6</v>
      </c>
      <c r="H108" s="55">
        <f>212-40</f>
        <v>172</v>
      </c>
      <c r="I108" s="27">
        <v>212</v>
      </c>
      <c r="J108" s="27">
        <v>212</v>
      </c>
      <c r="K108" s="74" t="s">
        <v>118</v>
      </c>
      <c r="L108" s="74" t="s">
        <v>79</v>
      </c>
    </row>
    <row r="109" spans="1:12" ht="21.75" thickBot="1">
      <c r="A109" s="75"/>
      <c r="B109" s="69"/>
      <c r="C109" s="75"/>
      <c r="D109" s="14" t="s">
        <v>10</v>
      </c>
      <c r="E109" s="39">
        <f t="shared" si="48"/>
        <v>1615</v>
      </c>
      <c r="F109" s="27">
        <v>400</v>
      </c>
      <c r="G109" s="27">
        <v>928.5</v>
      </c>
      <c r="H109" s="27">
        <v>95.5</v>
      </c>
      <c r="I109" s="27">
        <v>95.5</v>
      </c>
      <c r="J109" s="27">
        <v>95.5</v>
      </c>
      <c r="K109" s="75"/>
      <c r="L109" s="75"/>
    </row>
    <row r="110" spans="1:12" ht="27" customHeight="1" thickBot="1">
      <c r="A110" s="76"/>
      <c r="B110" s="70"/>
      <c r="C110" s="76"/>
      <c r="D110" s="15" t="s">
        <v>128</v>
      </c>
      <c r="E110" s="40">
        <f t="shared" si="48"/>
        <v>2466.6</v>
      </c>
      <c r="F110" s="41">
        <f>SUM(F108:F109)</f>
        <v>600</v>
      </c>
      <c r="G110" s="41">
        <f t="shared" ref="G110:J110" si="51">SUM(G108:G109)</f>
        <v>984.1</v>
      </c>
      <c r="H110" s="41">
        <f t="shared" si="51"/>
        <v>267.5</v>
      </c>
      <c r="I110" s="41">
        <f t="shared" si="51"/>
        <v>307.5</v>
      </c>
      <c r="J110" s="41">
        <f t="shared" si="51"/>
        <v>307.5</v>
      </c>
      <c r="K110" s="76"/>
      <c r="L110" s="76"/>
    </row>
    <row r="111" spans="1:12" ht="45.75" customHeight="1" thickBot="1">
      <c r="A111" s="74" t="s">
        <v>129</v>
      </c>
      <c r="B111" s="97" t="s">
        <v>177</v>
      </c>
      <c r="C111" s="74" t="s">
        <v>162</v>
      </c>
      <c r="D111" s="14" t="s">
        <v>11</v>
      </c>
      <c r="E111" s="39">
        <f t="shared" si="48"/>
        <v>300</v>
      </c>
      <c r="F111" s="27">
        <v>0</v>
      </c>
      <c r="G111" s="27">
        <v>300</v>
      </c>
      <c r="H111" s="27">
        <v>0</v>
      </c>
      <c r="I111" s="27">
        <v>0</v>
      </c>
      <c r="J111" s="27">
        <v>0</v>
      </c>
      <c r="K111" s="74" t="s">
        <v>118</v>
      </c>
      <c r="L111" s="74" t="s">
        <v>79</v>
      </c>
    </row>
    <row r="112" spans="1:12" ht="42.75" customHeight="1" thickBot="1">
      <c r="A112" s="76"/>
      <c r="B112" s="70"/>
      <c r="C112" s="76"/>
      <c r="D112" s="15" t="s">
        <v>130</v>
      </c>
      <c r="E112" s="40">
        <f t="shared" si="48"/>
        <v>300</v>
      </c>
      <c r="F112" s="41">
        <f>F111</f>
        <v>0</v>
      </c>
      <c r="G112" s="41">
        <f t="shared" ref="G112:J112" si="52">G111</f>
        <v>300</v>
      </c>
      <c r="H112" s="41">
        <f t="shared" si="52"/>
        <v>0</v>
      </c>
      <c r="I112" s="41">
        <f t="shared" si="52"/>
        <v>0</v>
      </c>
      <c r="J112" s="41">
        <f t="shared" si="52"/>
        <v>0</v>
      </c>
      <c r="K112" s="76"/>
      <c r="L112" s="76"/>
    </row>
    <row r="113" spans="1:12" ht="45.75" customHeight="1" thickBot="1">
      <c r="A113" s="74" t="s">
        <v>131</v>
      </c>
      <c r="B113" s="97" t="s">
        <v>178</v>
      </c>
      <c r="C113" s="74" t="s">
        <v>196</v>
      </c>
      <c r="D113" s="14" t="s">
        <v>77</v>
      </c>
      <c r="E113" s="46">
        <f t="shared" si="48"/>
        <v>280</v>
      </c>
      <c r="F113" s="37">
        <v>0</v>
      </c>
      <c r="G113" s="27">
        <v>165</v>
      </c>
      <c r="H113" s="48">
        <v>115</v>
      </c>
      <c r="I113" s="37">
        <v>0</v>
      </c>
      <c r="J113" s="37">
        <v>0</v>
      </c>
      <c r="K113" s="74" t="s">
        <v>93</v>
      </c>
      <c r="L113" s="74" t="s">
        <v>132</v>
      </c>
    </row>
    <row r="114" spans="1:12" ht="31.5" customHeight="1" thickBot="1">
      <c r="A114" s="76"/>
      <c r="B114" s="70"/>
      <c r="C114" s="76"/>
      <c r="D114" s="15" t="s">
        <v>133</v>
      </c>
      <c r="E114" s="36">
        <f t="shared" si="48"/>
        <v>280</v>
      </c>
      <c r="F114" s="16">
        <f>F113</f>
        <v>0</v>
      </c>
      <c r="G114" s="16">
        <f t="shared" ref="G114:J114" si="53">G113</f>
        <v>165</v>
      </c>
      <c r="H114" s="16">
        <f t="shared" si="53"/>
        <v>115</v>
      </c>
      <c r="I114" s="16">
        <f t="shared" si="53"/>
        <v>0</v>
      </c>
      <c r="J114" s="16">
        <f t="shared" si="53"/>
        <v>0</v>
      </c>
      <c r="K114" s="76"/>
      <c r="L114" s="76"/>
    </row>
    <row r="115" spans="1:12" s="7" customFormat="1" ht="67.5" customHeight="1" thickBot="1">
      <c r="A115" s="74" t="s">
        <v>134</v>
      </c>
      <c r="B115" s="97" t="s">
        <v>179</v>
      </c>
      <c r="C115" s="74" t="s">
        <v>72</v>
      </c>
      <c r="D115" s="56" t="s">
        <v>185</v>
      </c>
      <c r="E115" s="46">
        <f t="shared" si="48"/>
        <v>132400</v>
      </c>
      <c r="F115" s="46">
        <v>0</v>
      </c>
      <c r="G115" s="46">
        <v>0</v>
      </c>
      <c r="H115" s="46">
        <v>132400</v>
      </c>
      <c r="I115" s="46">
        <v>0</v>
      </c>
      <c r="J115" s="46">
        <v>0</v>
      </c>
      <c r="K115" s="74" t="s">
        <v>135</v>
      </c>
      <c r="L115" s="74" t="s">
        <v>136</v>
      </c>
    </row>
    <row r="116" spans="1:12" ht="37.5" customHeight="1" thickBot="1">
      <c r="A116" s="76"/>
      <c r="B116" s="70"/>
      <c r="C116" s="76"/>
      <c r="D116" s="15" t="s">
        <v>137</v>
      </c>
      <c r="E116" s="36">
        <f t="shared" si="48"/>
        <v>132400</v>
      </c>
      <c r="F116" s="16">
        <f>F115</f>
        <v>0</v>
      </c>
      <c r="G116" s="16">
        <f t="shared" ref="G116:J116" si="54">G115</f>
        <v>0</v>
      </c>
      <c r="H116" s="16">
        <f t="shared" si="54"/>
        <v>132400</v>
      </c>
      <c r="I116" s="16">
        <f t="shared" si="54"/>
        <v>0</v>
      </c>
      <c r="J116" s="16">
        <f t="shared" si="54"/>
        <v>0</v>
      </c>
      <c r="K116" s="76"/>
      <c r="L116" s="76"/>
    </row>
    <row r="117" spans="1:12" ht="47.25" customHeight="1" thickBot="1">
      <c r="A117" s="74" t="s">
        <v>138</v>
      </c>
      <c r="B117" s="97" t="s">
        <v>187</v>
      </c>
      <c r="C117" s="74" t="s">
        <v>72</v>
      </c>
      <c r="D117" s="47" t="s">
        <v>9</v>
      </c>
      <c r="E117" s="48">
        <f t="shared" si="48"/>
        <v>90</v>
      </c>
      <c r="F117" s="48">
        <v>0</v>
      </c>
      <c r="G117" s="48">
        <v>0</v>
      </c>
      <c r="H117" s="48">
        <v>90</v>
      </c>
      <c r="I117" s="37">
        <v>0</v>
      </c>
      <c r="J117" s="37">
        <v>0</v>
      </c>
      <c r="K117" s="74" t="s">
        <v>139</v>
      </c>
      <c r="L117" s="74" t="s">
        <v>140</v>
      </c>
    </row>
    <row r="118" spans="1:12" ht="30" customHeight="1" thickBot="1">
      <c r="A118" s="75"/>
      <c r="B118" s="69"/>
      <c r="C118" s="75"/>
      <c r="D118" s="47" t="s">
        <v>11</v>
      </c>
      <c r="E118" s="48">
        <f t="shared" si="48"/>
        <v>510</v>
      </c>
      <c r="F118" s="48">
        <v>0</v>
      </c>
      <c r="G118" s="48">
        <v>0</v>
      </c>
      <c r="H118" s="48">
        <v>510</v>
      </c>
      <c r="I118" s="37">
        <v>0</v>
      </c>
      <c r="J118" s="37">
        <v>0</v>
      </c>
      <c r="K118" s="75"/>
      <c r="L118" s="75"/>
    </row>
    <row r="119" spans="1:12" ht="20.25" thickBot="1">
      <c r="A119" s="76"/>
      <c r="B119" s="70"/>
      <c r="C119" s="76"/>
      <c r="D119" s="15" t="s">
        <v>141</v>
      </c>
      <c r="E119" s="36">
        <f t="shared" si="48"/>
        <v>600</v>
      </c>
      <c r="F119" s="16">
        <f>SUM(F117:F118)</f>
        <v>0</v>
      </c>
      <c r="G119" s="16">
        <f t="shared" ref="G119:J119" si="55">SUM(G117:G118)</f>
        <v>0</v>
      </c>
      <c r="H119" s="16">
        <f t="shared" si="55"/>
        <v>600</v>
      </c>
      <c r="I119" s="16">
        <f t="shared" si="55"/>
        <v>0</v>
      </c>
      <c r="J119" s="16">
        <f t="shared" si="55"/>
        <v>0</v>
      </c>
      <c r="K119" s="76"/>
      <c r="L119" s="76"/>
    </row>
    <row r="120" spans="1:12" ht="34.5" customHeight="1" thickBot="1">
      <c r="A120" s="74" t="s">
        <v>142</v>
      </c>
      <c r="B120" s="97" t="s">
        <v>180</v>
      </c>
      <c r="C120" s="74" t="s">
        <v>72</v>
      </c>
      <c r="D120" s="14" t="s">
        <v>10</v>
      </c>
      <c r="E120" s="39">
        <f t="shared" si="48"/>
        <v>360</v>
      </c>
      <c r="F120" s="27">
        <v>0</v>
      </c>
      <c r="G120" s="27">
        <v>360</v>
      </c>
      <c r="H120" s="27">
        <v>0</v>
      </c>
      <c r="I120" s="27">
        <v>0</v>
      </c>
      <c r="J120" s="27">
        <v>0</v>
      </c>
      <c r="K120" s="74" t="s">
        <v>143</v>
      </c>
      <c r="L120" s="74" t="s">
        <v>79</v>
      </c>
    </row>
    <row r="121" spans="1:12" ht="20.25" thickBot="1">
      <c r="A121" s="75"/>
      <c r="B121" s="69"/>
      <c r="C121" s="75"/>
      <c r="D121" s="18" t="s">
        <v>144</v>
      </c>
      <c r="E121" s="57">
        <f t="shared" si="48"/>
        <v>360</v>
      </c>
      <c r="F121" s="58">
        <f>F120</f>
        <v>0</v>
      </c>
      <c r="G121" s="58">
        <f t="shared" ref="G121:J121" si="56">G120</f>
        <v>360</v>
      </c>
      <c r="H121" s="58">
        <f t="shared" si="56"/>
        <v>0</v>
      </c>
      <c r="I121" s="58">
        <f t="shared" si="56"/>
        <v>0</v>
      </c>
      <c r="J121" s="58">
        <f t="shared" si="56"/>
        <v>0</v>
      </c>
      <c r="K121" s="75"/>
      <c r="L121" s="75"/>
    </row>
    <row r="122" spans="1:12" ht="15.75" customHeight="1" thickBot="1">
      <c r="A122" s="79" t="s">
        <v>145</v>
      </c>
      <c r="B122" s="80"/>
      <c r="C122" s="80"/>
      <c r="D122" s="80"/>
      <c r="E122" s="80"/>
      <c r="F122" s="80"/>
      <c r="G122" s="80"/>
      <c r="H122" s="80"/>
      <c r="I122" s="80"/>
      <c r="J122" s="80"/>
      <c r="K122" s="80"/>
      <c r="L122" s="81"/>
    </row>
    <row r="123" spans="1:12" ht="50.25" customHeight="1" thickBot="1">
      <c r="A123" s="69" t="s">
        <v>146</v>
      </c>
      <c r="B123" s="93" t="s">
        <v>199</v>
      </c>
      <c r="C123" s="104"/>
      <c r="D123" s="15" t="s">
        <v>9</v>
      </c>
      <c r="E123" s="36">
        <f t="shared" ref="E123:E140" si="57">SUM(F123:J123)</f>
        <v>29995.9</v>
      </c>
      <c r="F123" s="16">
        <f>F125+F127</f>
        <v>5204</v>
      </c>
      <c r="G123" s="16">
        <f t="shared" ref="G123:J123" si="58">G125+G127</f>
        <v>6078.8</v>
      </c>
      <c r="H123" s="16">
        <f t="shared" si="58"/>
        <v>6237.7</v>
      </c>
      <c r="I123" s="16">
        <f t="shared" si="58"/>
        <v>6237.7</v>
      </c>
      <c r="J123" s="16">
        <f t="shared" si="58"/>
        <v>6237.7</v>
      </c>
      <c r="K123" s="90" t="s">
        <v>147</v>
      </c>
      <c r="L123" s="90" t="s">
        <v>148</v>
      </c>
    </row>
    <row r="124" spans="1:12" ht="65.25" customHeight="1" thickBot="1">
      <c r="A124" s="70"/>
      <c r="B124" s="94"/>
      <c r="C124" s="91"/>
      <c r="D124" s="15" t="s">
        <v>149</v>
      </c>
      <c r="E124" s="36">
        <f t="shared" si="57"/>
        <v>29995.9</v>
      </c>
      <c r="F124" s="16">
        <f>F123</f>
        <v>5204</v>
      </c>
      <c r="G124" s="16">
        <f t="shared" ref="G124:J124" si="59">G123</f>
        <v>6078.8</v>
      </c>
      <c r="H124" s="16">
        <f t="shared" si="59"/>
        <v>6237.7</v>
      </c>
      <c r="I124" s="16">
        <f t="shared" si="59"/>
        <v>6237.7</v>
      </c>
      <c r="J124" s="16">
        <f t="shared" si="59"/>
        <v>6237.7</v>
      </c>
      <c r="K124" s="91"/>
      <c r="L124" s="91"/>
    </row>
    <row r="125" spans="1:12" ht="113.25" customHeight="1" thickBot="1">
      <c r="A125" s="74" t="s">
        <v>150</v>
      </c>
      <c r="B125" s="97" t="s">
        <v>204</v>
      </c>
      <c r="C125" s="74" t="s">
        <v>151</v>
      </c>
      <c r="D125" s="14" t="s">
        <v>9</v>
      </c>
      <c r="E125" s="27">
        <f t="shared" si="57"/>
        <v>11282.8</v>
      </c>
      <c r="F125" s="27">
        <v>5204</v>
      </c>
      <c r="G125" s="27">
        <v>6078.8</v>
      </c>
      <c r="H125" s="27">
        <v>0</v>
      </c>
      <c r="I125" s="27">
        <v>0</v>
      </c>
      <c r="J125" s="27">
        <v>0</v>
      </c>
      <c r="K125" s="74" t="s">
        <v>147</v>
      </c>
      <c r="L125" s="74" t="s">
        <v>148</v>
      </c>
    </row>
    <row r="126" spans="1:12" ht="20.25" thickBot="1">
      <c r="A126" s="76"/>
      <c r="B126" s="70"/>
      <c r="C126" s="76"/>
      <c r="D126" s="15" t="s">
        <v>25</v>
      </c>
      <c r="E126" s="40">
        <f t="shared" si="57"/>
        <v>11282.8</v>
      </c>
      <c r="F126" s="41">
        <f>F125</f>
        <v>5204</v>
      </c>
      <c r="G126" s="41">
        <f t="shared" ref="G126:J126" si="60">G125</f>
        <v>6078.8</v>
      </c>
      <c r="H126" s="41">
        <f t="shared" si="60"/>
        <v>0</v>
      </c>
      <c r="I126" s="41">
        <f t="shared" si="60"/>
        <v>0</v>
      </c>
      <c r="J126" s="41">
        <f t="shared" si="60"/>
        <v>0</v>
      </c>
      <c r="K126" s="76"/>
      <c r="L126" s="75"/>
    </row>
    <row r="127" spans="1:12" ht="124.5" customHeight="1" thickBot="1">
      <c r="A127" s="74" t="s">
        <v>152</v>
      </c>
      <c r="B127" s="97" t="s">
        <v>181</v>
      </c>
      <c r="C127" s="74" t="s">
        <v>151</v>
      </c>
      <c r="D127" s="14" t="s">
        <v>9</v>
      </c>
      <c r="E127" s="27">
        <f t="shared" si="57"/>
        <v>18713.099999999999</v>
      </c>
      <c r="F127" s="27">
        <v>0</v>
      </c>
      <c r="G127" s="27">
        <v>0</v>
      </c>
      <c r="H127" s="27">
        <v>6237.7</v>
      </c>
      <c r="I127" s="27">
        <v>6237.7</v>
      </c>
      <c r="J127" s="27">
        <v>6237.7</v>
      </c>
      <c r="K127" s="74" t="s">
        <v>147</v>
      </c>
      <c r="L127" s="96" t="s">
        <v>148</v>
      </c>
    </row>
    <row r="128" spans="1:12" ht="20.25" thickBot="1">
      <c r="A128" s="98"/>
      <c r="B128" s="103"/>
      <c r="C128" s="76"/>
      <c r="D128" s="15" t="s">
        <v>32</v>
      </c>
      <c r="E128" s="36">
        <f t="shared" si="57"/>
        <v>18713.099999999999</v>
      </c>
      <c r="F128" s="34">
        <f>F127</f>
        <v>0</v>
      </c>
      <c r="G128" s="34">
        <f t="shared" ref="G128:J128" si="61">G127</f>
        <v>0</v>
      </c>
      <c r="H128" s="34">
        <f t="shared" si="61"/>
        <v>6237.7</v>
      </c>
      <c r="I128" s="34">
        <f t="shared" si="61"/>
        <v>6237.7</v>
      </c>
      <c r="J128" s="34">
        <f t="shared" si="61"/>
        <v>6237.7</v>
      </c>
      <c r="K128" s="98"/>
      <c r="L128" s="98"/>
    </row>
    <row r="129" spans="1:12" ht="15.75" customHeight="1" thickBot="1">
      <c r="A129" s="79" t="s">
        <v>153</v>
      </c>
      <c r="B129" s="80"/>
      <c r="C129" s="80"/>
      <c r="D129" s="80"/>
      <c r="E129" s="80"/>
      <c r="F129" s="80"/>
      <c r="G129" s="80"/>
      <c r="H129" s="80"/>
      <c r="I129" s="80"/>
      <c r="J129" s="80"/>
      <c r="K129" s="80"/>
      <c r="L129" s="81"/>
    </row>
    <row r="130" spans="1:12" ht="39.75" thickBot="1">
      <c r="A130" s="68" t="s">
        <v>154</v>
      </c>
      <c r="B130" s="92" t="s">
        <v>200</v>
      </c>
      <c r="C130" s="77"/>
      <c r="D130" s="15" t="s">
        <v>9</v>
      </c>
      <c r="E130" s="15">
        <f t="shared" si="57"/>
        <v>4364.5999999999995</v>
      </c>
      <c r="F130" s="15">
        <f>F134+F137</f>
        <v>450</v>
      </c>
      <c r="G130" s="15">
        <f t="shared" ref="G130:J130" si="62">G134+G137</f>
        <v>1153.9000000000001</v>
      </c>
      <c r="H130" s="15">
        <f t="shared" si="62"/>
        <v>900.3</v>
      </c>
      <c r="I130" s="15">
        <f t="shared" si="62"/>
        <v>930.2</v>
      </c>
      <c r="J130" s="15">
        <f t="shared" si="62"/>
        <v>930.2</v>
      </c>
      <c r="K130" s="89" t="s">
        <v>155</v>
      </c>
      <c r="L130" s="89" t="s">
        <v>156</v>
      </c>
    </row>
    <row r="131" spans="1:12" ht="20.25" thickBot="1">
      <c r="A131" s="69"/>
      <c r="B131" s="93"/>
      <c r="C131" s="78"/>
      <c r="D131" s="15" t="s">
        <v>10</v>
      </c>
      <c r="E131" s="15">
        <f t="shared" si="57"/>
        <v>5955.22</v>
      </c>
      <c r="F131" s="15">
        <f>F135+F138</f>
        <v>1050</v>
      </c>
      <c r="G131" s="15">
        <f t="shared" ref="G131:J131" si="63">G135+G138</f>
        <v>1010.53</v>
      </c>
      <c r="H131" s="15">
        <f t="shared" si="63"/>
        <v>1141.0899999999999</v>
      </c>
      <c r="I131" s="15">
        <f t="shared" si="63"/>
        <v>1376.8</v>
      </c>
      <c r="J131" s="15">
        <f t="shared" si="63"/>
        <v>1376.8</v>
      </c>
      <c r="K131" s="90"/>
      <c r="L131" s="90"/>
    </row>
    <row r="132" spans="1:12" ht="20.25" thickBot="1">
      <c r="A132" s="69"/>
      <c r="B132" s="93"/>
      <c r="C132" s="78"/>
      <c r="D132" s="15" t="s">
        <v>12</v>
      </c>
      <c r="E132" s="15">
        <f t="shared" si="57"/>
        <v>40</v>
      </c>
      <c r="F132" s="15">
        <f>F139</f>
        <v>40</v>
      </c>
      <c r="G132" s="15">
        <f t="shared" ref="G132:J132" si="64">G139</f>
        <v>0</v>
      </c>
      <c r="H132" s="15">
        <f t="shared" si="64"/>
        <v>0</v>
      </c>
      <c r="I132" s="15">
        <f t="shared" si="64"/>
        <v>0</v>
      </c>
      <c r="J132" s="15">
        <f t="shared" si="64"/>
        <v>0</v>
      </c>
      <c r="K132" s="90"/>
      <c r="L132" s="90"/>
    </row>
    <row r="133" spans="1:12" ht="26.25" customHeight="1" thickBot="1">
      <c r="A133" s="70"/>
      <c r="B133" s="94"/>
      <c r="C133" s="99"/>
      <c r="D133" s="15" t="s">
        <v>157</v>
      </c>
      <c r="E133" s="15">
        <f t="shared" si="57"/>
        <v>10359.82</v>
      </c>
      <c r="F133" s="15">
        <f>SUM(F130:F132)</f>
        <v>1540</v>
      </c>
      <c r="G133" s="15">
        <f t="shared" ref="G133:J133" si="65">SUM(G130:G132)</f>
        <v>2164.4300000000003</v>
      </c>
      <c r="H133" s="15">
        <f t="shared" si="65"/>
        <v>2041.3899999999999</v>
      </c>
      <c r="I133" s="15">
        <f t="shared" si="65"/>
        <v>2307</v>
      </c>
      <c r="J133" s="15">
        <f t="shared" si="65"/>
        <v>2307</v>
      </c>
      <c r="K133" s="91"/>
      <c r="L133" s="91"/>
    </row>
    <row r="134" spans="1:12" ht="42.75" thickBot="1">
      <c r="A134" s="74" t="s">
        <v>158</v>
      </c>
      <c r="B134" s="97" t="s">
        <v>182</v>
      </c>
      <c r="C134" s="74" t="s">
        <v>159</v>
      </c>
      <c r="D134" s="14" t="s">
        <v>9</v>
      </c>
      <c r="E134" s="59">
        <f t="shared" si="57"/>
        <v>3046.5</v>
      </c>
      <c r="F134" s="60">
        <v>350</v>
      </c>
      <c r="G134" s="60">
        <v>726.4</v>
      </c>
      <c r="H134" s="44">
        <v>670.1</v>
      </c>
      <c r="I134" s="60">
        <v>650</v>
      </c>
      <c r="J134" s="60">
        <v>650</v>
      </c>
      <c r="K134" s="74" t="s">
        <v>155</v>
      </c>
      <c r="L134" s="74" t="s">
        <v>160</v>
      </c>
    </row>
    <row r="135" spans="1:12" ht="21.75" thickBot="1">
      <c r="A135" s="75"/>
      <c r="B135" s="69"/>
      <c r="C135" s="75"/>
      <c r="D135" s="14" t="s">
        <v>10</v>
      </c>
      <c r="E135" s="59">
        <f t="shared" si="57"/>
        <v>4834.62</v>
      </c>
      <c r="F135" s="60">
        <v>900</v>
      </c>
      <c r="G135" s="60">
        <v>950.93</v>
      </c>
      <c r="H135" s="44">
        <v>989.89</v>
      </c>
      <c r="I135" s="60">
        <v>996.9</v>
      </c>
      <c r="J135" s="60">
        <v>996.9</v>
      </c>
      <c r="K135" s="75"/>
      <c r="L135" s="75"/>
    </row>
    <row r="136" spans="1:12" ht="27" customHeight="1" thickBot="1">
      <c r="A136" s="76"/>
      <c r="B136" s="70"/>
      <c r="C136" s="76"/>
      <c r="D136" s="15" t="s">
        <v>25</v>
      </c>
      <c r="E136" s="61">
        <f t="shared" si="57"/>
        <v>7881.119999999999</v>
      </c>
      <c r="F136" s="61">
        <f>SUM(F134:F135)</f>
        <v>1250</v>
      </c>
      <c r="G136" s="61">
        <f t="shared" ref="G136:J136" si="66">SUM(G134:G135)</f>
        <v>1677.33</v>
      </c>
      <c r="H136" s="61">
        <f t="shared" si="66"/>
        <v>1659.99</v>
      </c>
      <c r="I136" s="61">
        <f t="shared" si="66"/>
        <v>1646.9</v>
      </c>
      <c r="J136" s="61">
        <f t="shared" si="66"/>
        <v>1646.9</v>
      </c>
      <c r="K136" s="76"/>
      <c r="L136" s="76"/>
    </row>
    <row r="137" spans="1:12" ht="57" customHeight="1" thickBot="1">
      <c r="A137" s="74" t="s">
        <v>161</v>
      </c>
      <c r="B137" s="97" t="s">
        <v>183</v>
      </c>
      <c r="C137" s="74" t="s">
        <v>162</v>
      </c>
      <c r="D137" s="12" t="s">
        <v>9</v>
      </c>
      <c r="E137" s="59">
        <f t="shared" si="57"/>
        <v>1318.1000000000001</v>
      </c>
      <c r="F137" s="60">
        <v>100</v>
      </c>
      <c r="G137" s="60">
        <v>427.5</v>
      </c>
      <c r="H137" s="62">
        <v>230.2</v>
      </c>
      <c r="I137" s="60">
        <v>280.2</v>
      </c>
      <c r="J137" s="60">
        <v>280.2</v>
      </c>
      <c r="K137" s="74" t="s">
        <v>155</v>
      </c>
      <c r="L137" s="74" t="s">
        <v>163</v>
      </c>
    </row>
    <row r="138" spans="1:12" ht="20.25" thickBot="1">
      <c r="A138" s="75"/>
      <c r="B138" s="69"/>
      <c r="C138" s="75"/>
      <c r="D138" s="12" t="s">
        <v>10</v>
      </c>
      <c r="E138" s="59">
        <f t="shared" si="57"/>
        <v>1120.5999999999999</v>
      </c>
      <c r="F138" s="60">
        <v>150</v>
      </c>
      <c r="G138" s="60">
        <v>59.6</v>
      </c>
      <c r="H138" s="44">
        <v>151.19999999999999</v>
      </c>
      <c r="I138" s="60">
        <v>379.9</v>
      </c>
      <c r="J138" s="60">
        <v>379.9</v>
      </c>
      <c r="K138" s="75"/>
      <c r="L138" s="75"/>
    </row>
    <row r="139" spans="1:12" ht="20.25" thickBot="1">
      <c r="A139" s="75"/>
      <c r="B139" s="69"/>
      <c r="C139" s="75"/>
      <c r="D139" s="12" t="s">
        <v>12</v>
      </c>
      <c r="E139" s="59">
        <f t="shared" si="57"/>
        <v>40</v>
      </c>
      <c r="F139" s="60">
        <v>40</v>
      </c>
      <c r="G139" s="60">
        <v>0</v>
      </c>
      <c r="H139" s="60">
        <v>0</v>
      </c>
      <c r="I139" s="60">
        <v>0</v>
      </c>
      <c r="J139" s="60">
        <v>0</v>
      </c>
      <c r="K139" s="75"/>
      <c r="L139" s="75"/>
    </row>
    <row r="140" spans="1:12" ht="20.25" thickBot="1">
      <c r="A140" s="76"/>
      <c r="B140" s="70"/>
      <c r="C140" s="76"/>
      <c r="D140" s="15" t="s">
        <v>32</v>
      </c>
      <c r="E140" s="61">
        <f t="shared" si="57"/>
        <v>2478.6999999999998</v>
      </c>
      <c r="F140" s="61">
        <f>SUM(F137:F139)</f>
        <v>290</v>
      </c>
      <c r="G140" s="61">
        <f t="shared" ref="G140:J140" si="67">SUM(G137:G139)</f>
        <v>487.1</v>
      </c>
      <c r="H140" s="61">
        <f t="shared" si="67"/>
        <v>381.4</v>
      </c>
      <c r="I140" s="61">
        <f t="shared" si="67"/>
        <v>660.09999999999991</v>
      </c>
      <c r="J140" s="61">
        <f t="shared" si="67"/>
        <v>660.09999999999991</v>
      </c>
      <c r="K140" s="76"/>
      <c r="L140" s="76"/>
    </row>
    <row r="141" spans="1:12" ht="15.75">
      <c r="A141" s="63"/>
      <c r="B141" s="63"/>
      <c r="C141" s="63"/>
      <c r="D141" s="63"/>
      <c r="E141" s="63"/>
      <c r="F141" s="63"/>
      <c r="G141" s="63"/>
      <c r="H141" s="63"/>
      <c r="I141" s="63"/>
      <c r="J141" s="63"/>
      <c r="K141" s="63"/>
      <c r="L141" s="11" t="s">
        <v>193</v>
      </c>
    </row>
  </sheetData>
  <mergeCells count="197">
    <mergeCell ref="K3:L5"/>
    <mergeCell ref="A7:L7"/>
    <mergeCell ref="B127:B128"/>
    <mergeCell ref="L120:L121"/>
    <mergeCell ref="B120:B121"/>
    <mergeCell ref="A122:L122"/>
    <mergeCell ref="A127:A128"/>
    <mergeCell ref="C127:C128"/>
    <mergeCell ref="L108:L110"/>
    <mergeCell ref="A125:A126"/>
    <mergeCell ref="A117:A119"/>
    <mergeCell ref="A120:A121"/>
    <mergeCell ref="K120:K121"/>
    <mergeCell ref="A108:A110"/>
    <mergeCell ref="C108:C110"/>
    <mergeCell ref="K108:K110"/>
    <mergeCell ref="A123:A124"/>
    <mergeCell ref="C123:C124"/>
    <mergeCell ref="K123:K124"/>
    <mergeCell ref="A111:A112"/>
    <mergeCell ref="C111:C112"/>
    <mergeCell ref="K111:K112"/>
    <mergeCell ref="L111:L112"/>
    <mergeCell ref="B108:B110"/>
    <mergeCell ref="B111:B112"/>
    <mergeCell ref="A137:A140"/>
    <mergeCell ref="C137:C140"/>
    <mergeCell ref="K137:K140"/>
    <mergeCell ref="L137:L140"/>
    <mergeCell ref="A130:A133"/>
    <mergeCell ref="C130:C133"/>
    <mergeCell ref="K130:K133"/>
    <mergeCell ref="L130:L133"/>
    <mergeCell ref="A134:A136"/>
    <mergeCell ref="C134:C136"/>
    <mergeCell ref="K134:K136"/>
    <mergeCell ref="L134:L136"/>
    <mergeCell ref="B130:B133"/>
    <mergeCell ref="B134:B136"/>
    <mergeCell ref="B137:B140"/>
    <mergeCell ref="A129:L129"/>
    <mergeCell ref="K127:K128"/>
    <mergeCell ref="A113:A114"/>
    <mergeCell ref="C113:C114"/>
    <mergeCell ref="K113:K114"/>
    <mergeCell ref="L113:L114"/>
    <mergeCell ref="A115:A116"/>
    <mergeCell ref="C115:C116"/>
    <mergeCell ref="K115:K116"/>
    <mergeCell ref="L115:L116"/>
    <mergeCell ref="L123:L124"/>
    <mergeCell ref="L127:L128"/>
    <mergeCell ref="B113:B114"/>
    <mergeCell ref="B115:B116"/>
    <mergeCell ref="B117:B119"/>
    <mergeCell ref="C125:C126"/>
    <mergeCell ref="K125:K126"/>
    <mergeCell ref="L125:L126"/>
    <mergeCell ref="B125:B126"/>
    <mergeCell ref="C117:C119"/>
    <mergeCell ref="K117:K119"/>
    <mergeCell ref="L117:L119"/>
    <mergeCell ref="C120:C121"/>
    <mergeCell ref="B123:B124"/>
    <mergeCell ref="K102:K105"/>
    <mergeCell ref="A106:A107"/>
    <mergeCell ref="C106:C107"/>
    <mergeCell ref="K106:K107"/>
    <mergeCell ref="L106:L107"/>
    <mergeCell ref="A102:A105"/>
    <mergeCell ref="B102:B105"/>
    <mergeCell ref="K91:K92"/>
    <mergeCell ref="L91:L92"/>
    <mergeCell ref="A99:A101"/>
    <mergeCell ref="C99:C101"/>
    <mergeCell ref="K99:K101"/>
    <mergeCell ref="L99:L101"/>
    <mergeCell ref="B99:B101"/>
    <mergeCell ref="C91:C92"/>
    <mergeCell ref="B106:B107"/>
    <mergeCell ref="A91:A92"/>
    <mergeCell ref="B91:B92"/>
    <mergeCell ref="L102:L105"/>
    <mergeCell ref="A86:A87"/>
    <mergeCell ref="C86:C87"/>
    <mergeCell ref="K86:K87"/>
    <mergeCell ref="L86:L87"/>
    <mergeCell ref="A88:A90"/>
    <mergeCell ref="C88:C90"/>
    <mergeCell ref="K88:K90"/>
    <mergeCell ref="L88:L90"/>
    <mergeCell ref="B86:B87"/>
    <mergeCell ref="B88:B90"/>
    <mergeCell ref="A82:A83"/>
    <mergeCell ref="C82:C83"/>
    <mergeCell ref="K82:K83"/>
    <mergeCell ref="L82:L83"/>
    <mergeCell ref="A84:A85"/>
    <mergeCell ref="C84:C85"/>
    <mergeCell ref="K84:K85"/>
    <mergeCell ref="L84:L85"/>
    <mergeCell ref="A77:A78"/>
    <mergeCell ref="C77:C78"/>
    <mergeCell ref="K77:K78"/>
    <mergeCell ref="L77:L78"/>
    <mergeCell ref="A79:A81"/>
    <mergeCell ref="C79:C81"/>
    <mergeCell ref="K79:K81"/>
    <mergeCell ref="L79:L81"/>
    <mergeCell ref="B77:B78"/>
    <mergeCell ref="B79:B81"/>
    <mergeCell ref="B82:B83"/>
    <mergeCell ref="B84:B85"/>
    <mergeCell ref="A68:A72"/>
    <mergeCell ref="C68:C72"/>
    <mergeCell ref="K68:K72"/>
    <mergeCell ref="L68:L72"/>
    <mergeCell ref="K73:K75"/>
    <mergeCell ref="L73:L75"/>
    <mergeCell ref="A63:A65"/>
    <mergeCell ref="C63:C65"/>
    <mergeCell ref="K63:K65"/>
    <mergeCell ref="L63:L65"/>
    <mergeCell ref="A66:A67"/>
    <mergeCell ref="B66:B67"/>
    <mergeCell ref="C66:C67"/>
    <mergeCell ref="K66:K67"/>
    <mergeCell ref="L66:L67"/>
    <mergeCell ref="B63:B65"/>
    <mergeCell ref="B68:B72"/>
    <mergeCell ref="B73:B76"/>
    <mergeCell ref="C73:C76"/>
    <mergeCell ref="A73:A76"/>
    <mergeCell ref="A59:A60"/>
    <mergeCell ref="B59:B60"/>
    <mergeCell ref="C59:C60"/>
    <mergeCell ref="K59:K60"/>
    <mergeCell ref="L59:L60"/>
    <mergeCell ref="A61:A62"/>
    <mergeCell ref="B61:B62"/>
    <mergeCell ref="C61:C62"/>
    <mergeCell ref="K61:K62"/>
    <mergeCell ref="L61:L62"/>
    <mergeCell ref="A51:A55"/>
    <mergeCell ref="B51:B55"/>
    <mergeCell ref="C51:C55"/>
    <mergeCell ref="K51:K55"/>
    <mergeCell ref="L51:L55"/>
    <mergeCell ref="A56:A58"/>
    <mergeCell ref="B56:B58"/>
    <mergeCell ref="C56:C58"/>
    <mergeCell ref="K56:K58"/>
    <mergeCell ref="L56:L58"/>
    <mergeCell ref="A44:A49"/>
    <mergeCell ref="C44:C49"/>
    <mergeCell ref="K44:K49"/>
    <mergeCell ref="L44:L49"/>
    <mergeCell ref="B44:B49"/>
    <mergeCell ref="A27:A30"/>
    <mergeCell ref="C27:C30"/>
    <mergeCell ref="K27:K30"/>
    <mergeCell ref="L27:L30"/>
    <mergeCell ref="A31:L31"/>
    <mergeCell ref="A32:A37"/>
    <mergeCell ref="C32:C37"/>
    <mergeCell ref="K32:K37"/>
    <mergeCell ref="L32:L37"/>
    <mergeCell ref="L38:L43"/>
    <mergeCell ref="B32:B37"/>
    <mergeCell ref="A38:A43"/>
    <mergeCell ref="B38:B43"/>
    <mergeCell ref="C38:C43"/>
    <mergeCell ref="K38:K43"/>
    <mergeCell ref="A1:L1"/>
    <mergeCell ref="C102:C105"/>
    <mergeCell ref="A19:A22"/>
    <mergeCell ref="C19:C22"/>
    <mergeCell ref="K19:K22"/>
    <mergeCell ref="L19:L22"/>
    <mergeCell ref="A23:A26"/>
    <mergeCell ref="C23:C26"/>
    <mergeCell ref="K23:K26"/>
    <mergeCell ref="L23:L26"/>
    <mergeCell ref="K9:K10"/>
    <mergeCell ref="L9:L10"/>
    <mergeCell ref="A12:A17"/>
    <mergeCell ref="B12:B17"/>
    <mergeCell ref="C12:C17"/>
    <mergeCell ref="K12:K17"/>
    <mergeCell ref="L12:L17"/>
    <mergeCell ref="A9:A10"/>
    <mergeCell ref="B9:B10"/>
    <mergeCell ref="C9:C10"/>
    <mergeCell ref="D9:D10"/>
    <mergeCell ref="E9:E10"/>
    <mergeCell ref="F9:J9"/>
    <mergeCell ref="A18:L18"/>
  </mergeCells>
  <pageMargins left="0.51181102362204722" right="0.51181102362204722" top="0.55118110236220474" bottom="0.55118110236220474" header="0.31496062992125984" footer="0.31496062992125984"/>
  <pageSetup paperSize="9" scale="77" fitToHeight="0" orientation="landscape" r:id="rId1"/>
  <rowBreaks count="8" manualBreakCount="8">
    <brk id="22" max="11" man="1"/>
    <brk id="37" max="11" man="1"/>
    <brk id="50" max="11" man="1"/>
    <brk id="65" max="11" man="1"/>
    <brk id="85" max="11" man="1"/>
    <brk id="101" max="11" man="1"/>
    <brk id="116" max="11" man="1"/>
    <brk id="13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B2:Q72"/>
  <sheetViews>
    <sheetView topLeftCell="A58" workbookViewId="0">
      <selection activeCell="O66" sqref="O66"/>
    </sheetView>
  </sheetViews>
  <sheetFormatPr defaultRowHeight="15"/>
  <cols>
    <col min="2" max="2" width="9.140625" customWidth="1"/>
    <col min="4" max="4" width="9.140625" customWidth="1"/>
    <col min="11" max="11" width="22" customWidth="1"/>
    <col min="12" max="12" width="12.85546875" customWidth="1"/>
  </cols>
  <sheetData>
    <row r="2" spans="3:14" ht="15.75" customHeight="1" thickBot="1">
      <c r="C2" s="1">
        <v>2014</v>
      </c>
      <c r="D2" s="1">
        <v>2015</v>
      </c>
      <c r="E2" s="1">
        <v>2016</v>
      </c>
      <c r="F2" s="1">
        <v>2017</v>
      </c>
      <c r="G2" s="1">
        <v>2018</v>
      </c>
      <c r="J2" s="1">
        <v>2014</v>
      </c>
      <c r="K2" s="1">
        <v>2015</v>
      </c>
      <c r="L2" s="1">
        <v>2016</v>
      </c>
      <c r="M2" s="1">
        <v>2017</v>
      </c>
      <c r="N2" s="1">
        <v>2018</v>
      </c>
    </row>
    <row r="3" spans="3:14" ht="15.75" thickBot="1">
      <c r="C3" s="5">
        <v>385831</v>
      </c>
      <c r="D3" s="5">
        <v>238720.26</v>
      </c>
      <c r="E3" s="5">
        <v>297638.78999999998</v>
      </c>
      <c r="F3" s="5">
        <v>262903.00000000006</v>
      </c>
      <c r="G3" s="5">
        <v>250903.00000000003</v>
      </c>
      <c r="J3" s="3">
        <v>178685.7</v>
      </c>
      <c r="K3" s="3">
        <v>151603.66</v>
      </c>
      <c r="L3" s="3">
        <v>163443.81</v>
      </c>
      <c r="M3" s="3">
        <v>160320.30000000005</v>
      </c>
      <c r="N3" s="3">
        <v>160320.30000000005</v>
      </c>
    </row>
    <row r="5" spans="3:14" ht="15.75" thickBot="1">
      <c r="C5" s="1">
        <v>2014</v>
      </c>
      <c r="D5" s="5">
        <v>385831</v>
      </c>
      <c r="J5" s="1">
        <v>2014</v>
      </c>
      <c r="K5" s="3">
        <v>178685.7</v>
      </c>
    </row>
    <row r="6" spans="3:14" ht="15.75" thickBot="1">
      <c r="C6" s="1">
        <v>2015</v>
      </c>
      <c r="D6" s="5">
        <v>238720.26</v>
      </c>
      <c r="J6" s="1">
        <v>2015</v>
      </c>
      <c r="K6" s="3">
        <v>151603.66</v>
      </c>
    </row>
    <row r="7" spans="3:14" ht="15.75" thickBot="1">
      <c r="C7" s="1">
        <v>2016</v>
      </c>
      <c r="D7" s="5">
        <v>297638.78999999998</v>
      </c>
      <c r="J7" s="1">
        <v>2016</v>
      </c>
      <c r="K7" s="3">
        <v>163443.81</v>
      </c>
    </row>
    <row r="8" spans="3:14" ht="15.75" thickBot="1">
      <c r="C8" s="1">
        <v>2017</v>
      </c>
      <c r="D8" s="5">
        <v>262903.00000000006</v>
      </c>
      <c r="J8" s="1">
        <v>2017</v>
      </c>
      <c r="K8" s="3">
        <v>160320.30000000005</v>
      </c>
    </row>
    <row r="9" spans="3:14" ht="15.75" thickBot="1">
      <c r="C9" s="1">
        <v>2018</v>
      </c>
      <c r="D9" s="5">
        <v>250903.00000000003</v>
      </c>
      <c r="J9" s="1">
        <v>2018</v>
      </c>
      <c r="K9" s="3">
        <v>160320.30000000005</v>
      </c>
    </row>
    <row r="13" spans="3:14" ht="15.75" thickBot="1">
      <c r="C13" s="1">
        <v>2014</v>
      </c>
      <c r="D13" s="1">
        <v>2015</v>
      </c>
      <c r="E13" s="1">
        <v>2016</v>
      </c>
      <c r="F13" s="1">
        <v>2017</v>
      </c>
      <c r="G13" s="1">
        <v>2018</v>
      </c>
      <c r="J13" s="1">
        <v>2014</v>
      </c>
      <c r="K13" s="1">
        <v>2015</v>
      </c>
      <c r="L13" s="1">
        <v>2016</v>
      </c>
      <c r="M13" s="1">
        <v>2017</v>
      </c>
      <c r="N13" s="1">
        <v>2018</v>
      </c>
    </row>
    <row r="14" spans="3:14" ht="15.75" thickBot="1">
      <c r="C14" s="3">
        <v>37724</v>
      </c>
      <c r="D14" s="3">
        <v>59795.8</v>
      </c>
      <c r="E14" s="3">
        <v>61286.899999999994</v>
      </c>
      <c r="F14" s="3">
        <v>61286.9</v>
      </c>
      <c r="G14" s="3">
        <v>61286.9</v>
      </c>
      <c r="J14" s="3">
        <v>145113</v>
      </c>
      <c r="K14" s="3">
        <v>300</v>
      </c>
      <c r="L14" s="3">
        <v>30899.29</v>
      </c>
      <c r="M14" s="3">
        <v>0</v>
      </c>
      <c r="N14" s="3">
        <v>0</v>
      </c>
    </row>
    <row r="16" spans="3:14" ht="15.75" thickBot="1">
      <c r="J16" s="1">
        <v>2014</v>
      </c>
      <c r="K16" s="3">
        <v>145113</v>
      </c>
    </row>
    <row r="17" spans="3:17" ht="15.75" thickBot="1">
      <c r="C17" s="1">
        <v>2014</v>
      </c>
      <c r="D17" s="3">
        <v>37724</v>
      </c>
      <c r="J17" s="1">
        <v>2015</v>
      </c>
      <c r="K17" s="3">
        <v>300</v>
      </c>
    </row>
    <row r="18" spans="3:17" ht="15.75" thickBot="1">
      <c r="C18" s="1">
        <v>2015</v>
      </c>
      <c r="D18" s="3">
        <v>59795.8</v>
      </c>
      <c r="J18" s="1">
        <v>2016</v>
      </c>
      <c r="K18" s="3">
        <v>30899.29</v>
      </c>
    </row>
    <row r="19" spans="3:17" ht="15.75" thickBot="1">
      <c r="C19" s="1">
        <v>2016</v>
      </c>
      <c r="D19" s="3">
        <v>61286.899999999994</v>
      </c>
      <c r="J19" s="1">
        <v>2017</v>
      </c>
      <c r="K19" s="3">
        <v>0</v>
      </c>
    </row>
    <row r="20" spans="3:17" ht="15.75" thickBot="1">
      <c r="C20" s="1">
        <v>2017</v>
      </c>
      <c r="D20" s="3">
        <v>61286.9</v>
      </c>
      <c r="J20" s="1">
        <v>2018</v>
      </c>
      <c r="K20" s="3">
        <v>0</v>
      </c>
    </row>
    <row r="21" spans="3:17" ht="15.75" thickBot="1">
      <c r="C21" s="1">
        <v>2018</v>
      </c>
      <c r="D21" s="3">
        <v>61286.9</v>
      </c>
    </row>
    <row r="25" spans="3:17" ht="34.5" thickBot="1">
      <c r="C25" s="1">
        <v>2014</v>
      </c>
      <c r="D25" s="1">
        <v>2015</v>
      </c>
      <c r="E25" s="1">
        <v>2016</v>
      </c>
      <c r="F25" s="1">
        <v>2017</v>
      </c>
      <c r="G25" s="1">
        <v>2018</v>
      </c>
      <c r="K25" s="2" t="s">
        <v>9</v>
      </c>
      <c r="L25" s="3">
        <v>814373.77</v>
      </c>
      <c r="M25" s="3">
        <v>178685.7</v>
      </c>
      <c r="N25" s="3">
        <v>151603.66</v>
      </c>
      <c r="O25" s="3">
        <v>163443.81</v>
      </c>
      <c r="P25" s="3">
        <v>160320.30000000005</v>
      </c>
      <c r="Q25" s="3">
        <v>160320.30000000005</v>
      </c>
    </row>
    <row r="26" spans="3:17" ht="23.25" thickBot="1">
      <c r="C26" s="3">
        <v>24308.3</v>
      </c>
      <c r="D26" s="3">
        <v>27020.799999999999</v>
      </c>
      <c r="E26" s="3">
        <v>42008.79</v>
      </c>
      <c r="F26" s="3">
        <v>41295.800000000003</v>
      </c>
      <c r="G26" s="3">
        <v>29295.8</v>
      </c>
      <c r="K26" s="2" t="s">
        <v>10</v>
      </c>
      <c r="L26" s="3">
        <v>281380.5</v>
      </c>
      <c r="M26" s="3">
        <v>37724</v>
      </c>
      <c r="N26" s="3">
        <v>59795.8</v>
      </c>
      <c r="O26" s="3">
        <v>61286.899999999994</v>
      </c>
      <c r="P26" s="3">
        <v>61286.9</v>
      </c>
      <c r="Q26" s="3">
        <v>61286.9</v>
      </c>
    </row>
    <row r="27" spans="3:17" ht="23.25" thickBot="1">
      <c r="K27" s="2" t="s">
        <v>11</v>
      </c>
      <c r="L27" s="3">
        <v>176312.29</v>
      </c>
      <c r="M27" s="3">
        <v>145113</v>
      </c>
      <c r="N27" s="3">
        <v>300</v>
      </c>
      <c r="O27" s="3">
        <v>30899.29</v>
      </c>
      <c r="P27" s="3">
        <v>0</v>
      </c>
      <c r="Q27" s="3">
        <v>0</v>
      </c>
    </row>
    <row r="28" spans="3:17" ht="15.75" thickBot="1">
      <c r="C28" s="1">
        <v>2014</v>
      </c>
      <c r="D28" s="3">
        <v>24308.3</v>
      </c>
      <c r="K28" s="2" t="s">
        <v>12</v>
      </c>
      <c r="L28" s="3">
        <v>163929.49</v>
      </c>
      <c r="M28" s="3">
        <v>24308.3</v>
      </c>
      <c r="N28" s="3">
        <v>27020.799999999999</v>
      </c>
      <c r="O28" s="3">
        <v>42008.79</v>
      </c>
      <c r="P28" s="3">
        <v>41295.800000000003</v>
      </c>
      <c r="Q28" s="3">
        <v>29295.8</v>
      </c>
    </row>
    <row r="29" spans="3:17" ht="23.25" thickBot="1">
      <c r="C29" s="1">
        <v>2015</v>
      </c>
      <c r="D29" s="3">
        <v>27020.799999999999</v>
      </c>
      <c r="K29" s="2" t="s">
        <v>185</v>
      </c>
      <c r="L29" s="8">
        <v>132400</v>
      </c>
      <c r="M29" s="2">
        <v>0</v>
      </c>
      <c r="N29" s="2">
        <v>0</v>
      </c>
      <c r="O29" s="2">
        <v>132400</v>
      </c>
      <c r="P29" s="2">
        <v>0</v>
      </c>
      <c r="Q29" s="2">
        <v>0</v>
      </c>
    </row>
    <row r="30" spans="3:17" ht="15.75" thickBot="1">
      <c r="C30" s="1">
        <v>2016</v>
      </c>
      <c r="D30" s="3">
        <v>42008.79</v>
      </c>
      <c r="K30" s="4" t="s">
        <v>13</v>
      </c>
      <c r="L30" s="5">
        <v>1435996.05</v>
      </c>
      <c r="M30" s="5">
        <v>385831</v>
      </c>
      <c r="N30" s="5">
        <v>238720.26</v>
      </c>
      <c r="O30" s="5">
        <v>297638.78999999998</v>
      </c>
      <c r="P30" s="5">
        <v>262903.00000000006</v>
      </c>
      <c r="Q30" s="5">
        <v>250903.00000000003</v>
      </c>
    </row>
    <row r="31" spans="3:17" ht="15.75" thickBot="1">
      <c r="C31" s="1">
        <v>2017</v>
      </c>
      <c r="D31" s="3">
        <v>41295.800000000003</v>
      </c>
    </row>
    <row r="32" spans="3:17" ht="15.75" thickBot="1">
      <c r="C32" s="1">
        <v>2018</v>
      </c>
      <c r="D32" s="3">
        <v>29295.8</v>
      </c>
    </row>
    <row r="35" spans="11:17" ht="34.5" thickBot="1">
      <c r="K35" s="2" t="s">
        <v>9</v>
      </c>
      <c r="L35" s="3">
        <v>814373.77</v>
      </c>
      <c r="M35" s="3">
        <v>178685.7</v>
      </c>
      <c r="N35" s="3">
        <v>151603.66</v>
      </c>
      <c r="O35" s="3">
        <v>163443.81</v>
      </c>
      <c r="P35" s="3">
        <v>160320.30000000005</v>
      </c>
      <c r="Q35" s="3">
        <v>160320.30000000005</v>
      </c>
    </row>
    <row r="36" spans="11:17" ht="23.25" thickBot="1">
      <c r="K36" s="2" t="s">
        <v>10</v>
      </c>
      <c r="L36" s="3">
        <v>281380.5</v>
      </c>
      <c r="M36" s="3">
        <v>37724</v>
      </c>
      <c r="N36" s="3">
        <v>59795.8</v>
      </c>
      <c r="O36" s="3">
        <v>61286.899999999994</v>
      </c>
      <c r="P36" s="3">
        <v>61286.9</v>
      </c>
      <c r="Q36" s="3">
        <v>61286.9</v>
      </c>
    </row>
    <row r="37" spans="11:17" ht="23.25" thickBot="1">
      <c r="K37" s="2" t="s">
        <v>11</v>
      </c>
      <c r="L37" s="3">
        <v>176312.29</v>
      </c>
      <c r="M37" s="3">
        <v>145113</v>
      </c>
      <c r="N37" s="3">
        <v>300</v>
      </c>
      <c r="O37" s="3">
        <v>30899.29</v>
      </c>
      <c r="P37" s="3">
        <v>0</v>
      </c>
      <c r="Q37" s="3">
        <v>0</v>
      </c>
    </row>
    <row r="38" spans="11:17" ht="15.75" thickBot="1">
      <c r="K38" s="2" t="s">
        <v>12</v>
      </c>
      <c r="L38" s="3">
        <v>163929.49</v>
      </c>
      <c r="M38" s="3">
        <v>24308.3</v>
      </c>
      <c r="N38" s="3">
        <v>27020.799999999999</v>
      </c>
      <c r="O38" s="3">
        <v>42008.79</v>
      </c>
      <c r="P38" s="3">
        <v>41295.800000000003</v>
      </c>
      <c r="Q38" s="3">
        <v>29295.8</v>
      </c>
    </row>
    <row r="39" spans="11:17" ht="23.25" thickBot="1">
      <c r="K39" s="2" t="s">
        <v>185</v>
      </c>
      <c r="L39" s="8">
        <v>132400</v>
      </c>
      <c r="M39" s="2">
        <v>0</v>
      </c>
      <c r="N39" s="2">
        <v>0</v>
      </c>
      <c r="O39" s="2">
        <v>132400</v>
      </c>
      <c r="P39" s="2">
        <v>0</v>
      </c>
      <c r="Q39" s="2">
        <v>0</v>
      </c>
    </row>
    <row r="40" spans="11:17">
      <c r="K40" s="4" t="s">
        <v>13</v>
      </c>
      <c r="L40" s="5">
        <v>1435996.05</v>
      </c>
      <c r="M40" s="5">
        <v>385831</v>
      </c>
      <c r="N40" s="5">
        <v>238720.26</v>
      </c>
      <c r="O40" s="5">
        <v>297638.78999999998</v>
      </c>
      <c r="P40" s="5">
        <v>262903.00000000006</v>
      </c>
      <c r="Q40" s="5">
        <v>250903.00000000003</v>
      </c>
    </row>
    <row r="53" spans="2:17" ht="79.5" thickBot="1">
      <c r="B53" s="2" t="s">
        <v>9</v>
      </c>
      <c r="C53" s="3">
        <v>814373.77</v>
      </c>
      <c r="D53" s="3">
        <v>178685.7</v>
      </c>
      <c r="E53" s="3">
        <v>151603.66</v>
      </c>
      <c r="F53" s="3">
        <v>163443.81</v>
      </c>
      <c r="G53" s="3">
        <v>160320.30000000005</v>
      </c>
      <c r="H53" s="3">
        <v>160320.30000000005</v>
      </c>
      <c r="K53" s="2" t="s">
        <v>9</v>
      </c>
      <c r="L53" s="3">
        <v>814373.77</v>
      </c>
      <c r="M53" s="3">
        <v>178685.7</v>
      </c>
      <c r="N53" s="3">
        <v>151603.66</v>
      </c>
      <c r="O53" s="3">
        <v>163443.81</v>
      </c>
      <c r="P53" s="3">
        <v>160320.30000000005</v>
      </c>
      <c r="Q53" s="3">
        <v>160320.30000000005</v>
      </c>
    </row>
    <row r="54" spans="2:17" ht="34.5" thickBot="1">
      <c r="B54" s="2" t="s">
        <v>10</v>
      </c>
      <c r="C54" s="3">
        <v>281380.5</v>
      </c>
      <c r="D54" s="3">
        <v>37724</v>
      </c>
      <c r="E54" s="3">
        <v>59795.8</v>
      </c>
      <c r="F54" s="3">
        <v>61286.899999999994</v>
      </c>
      <c r="G54" s="3">
        <v>61286.9</v>
      </c>
      <c r="H54" s="3">
        <v>61286.9</v>
      </c>
      <c r="K54" s="2" t="s">
        <v>10</v>
      </c>
      <c r="L54" s="3">
        <v>281380.5</v>
      </c>
      <c r="M54" s="3">
        <v>37724</v>
      </c>
      <c r="N54" s="3">
        <v>59795.8</v>
      </c>
      <c r="O54" s="3">
        <v>61286.899999999994</v>
      </c>
      <c r="P54" s="3">
        <v>61286.9</v>
      </c>
      <c r="Q54" s="3">
        <v>61286.9</v>
      </c>
    </row>
    <row r="55" spans="2:17" ht="45.75" thickBot="1">
      <c r="B55" s="2" t="s">
        <v>11</v>
      </c>
      <c r="C55" s="3">
        <v>176312.29</v>
      </c>
      <c r="D55" s="3">
        <v>145113</v>
      </c>
      <c r="E55" s="3">
        <v>300</v>
      </c>
      <c r="F55" s="3">
        <v>30899.29</v>
      </c>
      <c r="G55" s="3">
        <v>0</v>
      </c>
      <c r="H55" s="3">
        <v>0</v>
      </c>
      <c r="K55" s="2" t="s">
        <v>11</v>
      </c>
      <c r="L55" s="3">
        <v>176312.29</v>
      </c>
      <c r="M55" s="3">
        <v>145113</v>
      </c>
      <c r="N55" s="3">
        <v>300</v>
      </c>
      <c r="O55" s="3">
        <v>30899.29</v>
      </c>
      <c r="P55" s="3">
        <v>0</v>
      </c>
      <c r="Q55" s="3">
        <v>0</v>
      </c>
    </row>
    <row r="56" spans="2:17" ht="34.5" thickBot="1">
      <c r="B56" s="2" t="s">
        <v>12</v>
      </c>
      <c r="C56" s="3">
        <v>163929.49</v>
      </c>
      <c r="D56" s="3">
        <v>24308.3</v>
      </c>
      <c r="E56" s="3">
        <v>27020.799999999999</v>
      </c>
      <c r="F56" s="3">
        <v>42008.79</v>
      </c>
      <c r="G56" s="3">
        <v>41295.800000000003</v>
      </c>
      <c r="H56" s="3">
        <v>29295.8</v>
      </c>
      <c r="K56" s="2" t="s">
        <v>12</v>
      </c>
      <c r="L56" s="3">
        <v>163929.49</v>
      </c>
      <c r="M56" s="3">
        <v>24308.3</v>
      </c>
      <c r="N56" s="3">
        <v>27020.799999999999</v>
      </c>
      <c r="O56" s="3">
        <v>42008.79</v>
      </c>
      <c r="P56" s="3">
        <v>41295.800000000003</v>
      </c>
      <c r="Q56" s="3">
        <v>29295.8</v>
      </c>
    </row>
    <row r="57" spans="2:17" ht="68.25" thickBot="1">
      <c r="B57" s="2" t="s">
        <v>185</v>
      </c>
      <c r="C57" s="8">
        <v>132400</v>
      </c>
      <c r="D57" s="2">
        <v>0</v>
      </c>
      <c r="E57" s="2">
        <v>0</v>
      </c>
      <c r="F57" s="2">
        <v>132400</v>
      </c>
      <c r="G57" s="2">
        <v>0</v>
      </c>
      <c r="H57" s="2">
        <v>0</v>
      </c>
      <c r="K57" s="2" t="s">
        <v>185</v>
      </c>
      <c r="L57" s="8">
        <v>132400</v>
      </c>
      <c r="M57" s="2">
        <v>0</v>
      </c>
      <c r="N57" s="2">
        <v>0</v>
      </c>
      <c r="O57" s="2">
        <v>132400</v>
      </c>
      <c r="P57" s="2">
        <v>0</v>
      </c>
      <c r="Q57" s="2">
        <v>0</v>
      </c>
    </row>
    <row r="58" spans="2:17" ht="33.75">
      <c r="B58" s="4" t="s">
        <v>13</v>
      </c>
      <c r="C58" s="5">
        <v>1568396.05</v>
      </c>
      <c r="D58" s="5">
        <v>385831</v>
      </c>
      <c r="E58" s="5">
        <v>238720.26</v>
      </c>
      <c r="F58" s="5">
        <v>430038.79</v>
      </c>
      <c r="G58" s="5">
        <v>262903.00000000006</v>
      </c>
      <c r="H58" s="5">
        <v>250903.00000000003</v>
      </c>
      <c r="K58" s="4" t="s">
        <v>13</v>
      </c>
      <c r="L58" s="5">
        <v>1568396.05</v>
      </c>
      <c r="M58" s="5">
        <v>385831</v>
      </c>
      <c r="N58" s="5">
        <v>238720.26</v>
      </c>
      <c r="O58" s="5">
        <v>430038.79</v>
      </c>
      <c r="P58" s="5">
        <v>262903.00000000006</v>
      </c>
      <c r="Q58" s="5">
        <v>250903.00000000003</v>
      </c>
    </row>
    <row r="66" spans="11:11">
      <c r="K66" s="4" t="s">
        <v>13</v>
      </c>
    </row>
    <row r="67" spans="11:11">
      <c r="K67" s="5">
        <v>1568396.05</v>
      </c>
    </row>
    <row r="68" spans="11:11">
      <c r="K68" s="5">
        <v>385831</v>
      </c>
    </row>
    <row r="69" spans="11:11">
      <c r="K69" s="5">
        <v>238720.26</v>
      </c>
    </row>
    <row r="70" spans="11:11">
      <c r="K70" s="5">
        <v>430038.79</v>
      </c>
    </row>
    <row r="71" spans="11:11">
      <c r="K71" s="5">
        <v>262903.00000000006</v>
      </c>
    </row>
    <row r="72" spans="11:11">
      <c r="K72" s="5">
        <v>250903.00000000003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ЕА</dc:creator>
  <cp:lastModifiedBy>1</cp:lastModifiedBy>
  <cp:lastPrinted>2016-11-23T07:06:23Z</cp:lastPrinted>
  <dcterms:created xsi:type="dcterms:W3CDTF">2016-05-19T12:32:58Z</dcterms:created>
  <dcterms:modified xsi:type="dcterms:W3CDTF">2016-11-23T07:07:14Z</dcterms:modified>
</cp:coreProperties>
</file>