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autoCompressPictures="0" defaultThemeVersion="124226"/>
  <bookViews>
    <workbookView xWindow="-135" yWindow="30" windowWidth="14475" windowHeight="12480"/>
  </bookViews>
  <sheets>
    <sheet name="табл в тыс" sheetId="6" r:id="rId1"/>
  </sheets>
  <definedNames>
    <definedName name="_xlnm.Print_Area" localSheetId="0">'табл в тыс'!$A$1:$K$57</definedName>
  </definedName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57" i="6"/>
  <c r="I57"/>
  <c r="H57"/>
  <c r="F57"/>
  <c r="J55"/>
  <c r="H55"/>
  <c r="F55"/>
  <c r="H53"/>
  <c r="J53"/>
  <c r="F53"/>
  <c r="J52"/>
  <c r="J51"/>
  <c r="F52"/>
  <c r="H52"/>
  <c r="H51"/>
  <c r="F51"/>
  <c r="J50"/>
  <c r="J49"/>
  <c r="J48"/>
  <c r="J47"/>
  <c r="J46"/>
  <c r="J45"/>
  <c r="J44"/>
  <c r="H44"/>
  <c r="F44"/>
  <c r="H50"/>
  <c r="H49"/>
  <c r="H48"/>
  <c r="H47"/>
  <c r="H46"/>
  <c r="H45"/>
  <c r="F50"/>
  <c r="F49"/>
  <c r="F48"/>
  <c r="F47"/>
  <c r="F46"/>
  <c r="F45"/>
  <c r="J12"/>
  <c r="J43"/>
  <c r="J42"/>
  <c r="J41"/>
  <c r="J40"/>
  <c r="J39"/>
  <c r="J38"/>
  <c r="J37"/>
  <c r="J36"/>
  <c r="J35"/>
  <c r="J34"/>
  <c r="J33"/>
  <c r="J32"/>
  <c r="J31"/>
  <c r="J30"/>
  <c r="J29"/>
  <c r="J28"/>
  <c r="J27"/>
  <c r="J26"/>
  <c r="J25"/>
  <c r="J24"/>
  <c r="J23"/>
  <c r="J22"/>
  <c r="J21"/>
  <c r="J20"/>
  <c r="J19"/>
  <c r="J18"/>
  <c r="J17"/>
  <c r="J16"/>
  <c r="J15"/>
  <c r="J14"/>
  <c r="J13"/>
  <c r="H12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F12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K56"/>
  <c r="I55"/>
  <c r="K55" s="1"/>
  <c r="K52"/>
  <c r="I52"/>
  <c r="I51"/>
  <c r="K51" s="1"/>
  <c r="K50"/>
  <c r="I50"/>
  <c r="I49"/>
  <c r="K49" s="1"/>
  <c r="K48"/>
  <c r="I48"/>
  <c r="I47"/>
  <c r="K47" s="1"/>
  <c r="K46"/>
  <c r="I46"/>
  <c r="I45"/>
  <c r="K45" s="1"/>
  <c r="I44"/>
  <c r="K44" s="1"/>
  <c r="G44"/>
  <c r="E44"/>
  <c r="D44"/>
  <c r="K43"/>
  <c r="I43"/>
  <c r="I42"/>
  <c r="K42" s="1"/>
  <c r="K41"/>
  <c r="I41"/>
  <c r="I40"/>
  <c r="K40" s="1"/>
  <c r="K39"/>
  <c r="I39"/>
  <c r="I38"/>
  <c r="K38" s="1"/>
  <c r="K37"/>
  <c r="I37"/>
  <c r="I36"/>
  <c r="K36" s="1"/>
  <c r="K35"/>
  <c r="I35"/>
  <c r="I34"/>
  <c r="K34" s="1"/>
  <c r="K33"/>
  <c r="I33"/>
  <c r="I32"/>
  <c r="K32" s="1"/>
  <c r="K31"/>
  <c r="I31"/>
  <c r="I30"/>
  <c r="K30" s="1"/>
  <c r="K29"/>
  <c r="I29"/>
  <c r="I28"/>
  <c r="K28" s="1"/>
  <c r="K27"/>
  <c r="I27"/>
  <c r="I26"/>
  <c r="K26" s="1"/>
  <c r="K25"/>
  <c r="I25"/>
  <c r="I24"/>
  <c r="K24" s="1"/>
  <c r="K23"/>
  <c r="I23"/>
  <c r="I22"/>
  <c r="K22" s="1"/>
  <c r="K21"/>
  <c r="I21"/>
  <c r="I20"/>
  <c r="K20" s="1"/>
  <c r="K19"/>
  <c r="I19"/>
  <c r="I18"/>
  <c r="K18" s="1"/>
  <c r="K17"/>
  <c r="I17"/>
  <c r="I16"/>
  <c r="K16" s="1"/>
  <c r="K15"/>
  <c r="I15"/>
  <c r="I14"/>
  <c r="K14" s="1"/>
  <c r="K13"/>
  <c r="I13"/>
  <c r="I12"/>
  <c r="I53" s="1"/>
  <c r="G12"/>
  <c r="G53" s="1"/>
  <c r="E12"/>
  <c r="E53" s="1"/>
  <c r="E57" s="1"/>
  <c r="D12"/>
  <c r="K12" l="1"/>
</calcChain>
</file>

<file path=xl/sharedStrings.xml><?xml version="1.0" encoding="utf-8"?>
<sst xmlns="http://schemas.openxmlformats.org/spreadsheetml/2006/main" count="150" uniqueCount="104">
  <si>
    <t>Наименование услуги</t>
  </si>
  <si>
    <t>МБОУДОД "СДЮСШОР им.В.М.Боброва"</t>
  </si>
  <si>
    <t>Всего</t>
  </si>
  <si>
    <t>человек</t>
  </si>
  <si>
    <t>штука</t>
  </si>
  <si>
    <t>Спортивная подготовка по олимпийским видам  спорта</t>
  </si>
  <si>
    <t>Футбол(начальный этап)</t>
  </si>
  <si>
    <t>Баскетбол(начальный этап)</t>
  </si>
  <si>
    <t>Лыжные гонки (начальный этап)</t>
  </si>
  <si>
    <t>Тяжелая атлетика( начальный этап)</t>
  </si>
  <si>
    <t>Пулевая стрельба( начальный эатп)</t>
  </si>
  <si>
    <t>Бокс (начальный этап)</t>
  </si>
  <si>
    <t>Теннис(начальный этап)</t>
  </si>
  <si>
    <t>Плавание(начальный этап)</t>
  </si>
  <si>
    <t>Фигурное катание(начальный этап)</t>
  </si>
  <si>
    <t>Волейбол (начальный этап)</t>
  </si>
  <si>
    <t>Хоккей с шайбой(тренировочный этап(этап спортивной специализации)</t>
  </si>
  <si>
    <t>Футбол (тренировочный этап(этап спортивной специализации)</t>
  </si>
  <si>
    <t>Баскетбол((тренировочный этап(этап спортивной специализации)</t>
  </si>
  <si>
    <t>Лыжные гонки(тренировочный этап(этап спортивной специализации)</t>
  </si>
  <si>
    <t>Тяжелая атлетика (тренировочный этап(этап спортивной специализации)</t>
  </si>
  <si>
    <t>Теннис(тренировочный этап(этап спортивной специализации)</t>
  </si>
  <si>
    <t>Плавание(тренировочный этап(этап спортивной специализации)</t>
  </si>
  <si>
    <t>Легкая атлетика(начальный этап)</t>
  </si>
  <si>
    <t>Фигурное катание((тренировочный этап(этап спортивной специализации)</t>
  </si>
  <si>
    <t>Волейбол (тренировочный этап(этап спортивной специализации)</t>
  </si>
  <si>
    <t>Дзюдо((тренировочный этап(этап спортивной специализации)</t>
  </si>
  <si>
    <t>Художественная гимнастика(начальный этап)</t>
  </si>
  <si>
    <t>Художественная гимнастика((тренировочный этап(этап спортивной специализации)</t>
  </si>
  <si>
    <t>Спортивная подготовка по не олимпийским видам  спорта</t>
  </si>
  <si>
    <t>Шашки (начальный этап)</t>
  </si>
  <si>
    <t>Шашки (тренировочный этап(этап спортивной специализации)</t>
  </si>
  <si>
    <t>Рукопашный бой (начальный этап)</t>
  </si>
  <si>
    <t>Рукопашный бой (тренировочный этап(этап спортивной специализации)</t>
  </si>
  <si>
    <t>Организация спортивной подготовки на спортивно-оздоровительном этапе</t>
  </si>
  <si>
    <t>Спортивная гимнастика (начальный этап)</t>
  </si>
  <si>
    <t>Спортивная гимнастика (тренировочный этап(этап спортивной специализации)</t>
  </si>
  <si>
    <t>931900О.99.0.БВ28АВ30000</t>
  </si>
  <si>
    <t>931900О.99.0.БВ28АГ60000</t>
  </si>
  <si>
    <t>931900О.99.0.БВ28АГ61000</t>
  </si>
  <si>
    <t>931900О.99.0.БВ28АВ10000</t>
  </si>
  <si>
    <t>931900О.99.0.БВ28АВ11000</t>
  </si>
  <si>
    <t>920700О.99.0.АЗ22АА01001</t>
  </si>
  <si>
    <t>Спортивная гимнастика((этап совершенствования спортивного мастерства)</t>
  </si>
  <si>
    <t>Бокс (этап совершенствования спортивного мастерства)</t>
  </si>
  <si>
    <t>Регби (начальный этап)</t>
  </si>
  <si>
    <t>Хоккей с шайбой(этап высшего спортивного мастерства)</t>
  </si>
  <si>
    <t>Художественная гимнастика (этап совершенствования спортивного мастерства)</t>
  </si>
  <si>
    <t>Шахматы (начальный этап)</t>
  </si>
  <si>
    <t>Самбо (начальный этап)</t>
  </si>
  <si>
    <t>931900О.99.0.БВ27АБ55001</t>
  </si>
  <si>
    <t>931900О.99.0.БВ27АВ35001</t>
  </si>
  <si>
    <t>931900О.99.0.БВ27АВ36001</t>
  </si>
  <si>
    <t>931900О.99.0.БВ27АА10001</t>
  </si>
  <si>
    <t>931900О.99.0.БВ27АА11001</t>
  </si>
  <si>
    <t>931900О.99.0.БВ27АБ15001</t>
  </si>
  <si>
    <t>931900О.99.0.БВ27АБ16001</t>
  </si>
  <si>
    <t>931900О.99.0.БВ27АВ15001</t>
  </si>
  <si>
    <t>931900О.99.0.БВ27АВ16001</t>
  </si>
  <si>
    <t>931900О.99.0.БВ27АБ50001</t>
  </si>
  <si>
    <t>931900О.99.0.БВ27АВ00001</t>
  </si>
  <si>
    <t>931900О.99.0.БВ27АВ01001</t>
  </si>
  <si>
    <t>931900О.99.0.БВ27АБ65001</t>
  </si>
  <si>
    <t>931900О.99.0.БВ27АБ66001</t>
  </si>
  <si>
    <t>931900О.99.0.БВ27АБ85001</t>
  </si>
  <si>
    <t>931900О.99.0.БВ27АБ86001</t>
  </si>
  <si>
    <t>931900О.99.0.БВ27АБ87001</t>
  </si>
  <si>
    <t>931900О.99.0.БВ27АБ05001</t>
  </si>
  <si>
    <t>931900О.99.0.БВ27АА25001</t>
  </si>
  <si>
    <t>931900О.99.0.БВ27АА27001</t>
  </si>
  <si>
    <t>931900О.99.0.БВ27АВ40001</t>
  </si>
  <si>
    <t>Хоккей с шайбой (начальный этап)</t>
  </si>
  <si>
    <t>931900О.99.0.БВ27АВ41001</t>
  </si>
  <si>
    <t>931900О.99.0.БВ27АВ43001</t>
  </si>
  <si>
    <t>931900О.99.0.БВ27АВ25001</t>
  </si>
  <si>
    <t>931900О.99.0.БВ27АВ26001</t>
  </si>
  <si>
    <t>931900О.99.0.БВ27АА55001</t>
  </si>
  <si>
    <t>931900О.99.0.БВ27АА56001</t>
  </si>
  <si>
    <t>931900О.99.0.БВ27АА86001</t>
  </si>
  <si>
    <t>931900О.99.0.БВ27АВ50001</t>
  </si>
  <si>
    <t>931900О.99.0.БВ27АВ51001</t>
  </si>
  <si>
    <t>931900О.99.0.БВ27АВ52001</t>
  </si>
  <si>
    <t>931900О.99.0.БВ28АГ55000</t>
  </si>
  <si>
    <t>931900.Р.53.1.07180001000</t>
  </si>
  <si>
    <t>931900.Р.53.1.04180001000</t>
  </si>
  <si>
    <t>ед. измерения
муниципального задания</t>
  </si>
  <si>
    <t>муниципальное задание</t>
  </si>
  <si>
    <t>Нормативные затраты
на оказание муниципальной услуги</t>
  </si>
  <si>
    <t>Нормативные затраты
на содержание имущества и особо ценного движимого имущества</t>
  </si>
  <si>
    <t>Нормативные затраты на выполнение муниципального задания</t>
  </si>
  <si>
    <t>НОРМАТИВНЫЕ ЗАТРАТЫ</t>
  </si>
  <si>
    <t>на выполнение муниципальных заданий муниципальными учреждениями
городского округа Ступино Московской области на 2020 год</t>
  </si>
  <si>
    <t xml:space="preserve">Комитету по физической культуре и массовому спорту </t>
  </si>
  <si>
    <t>Уникальный номер
реестровой записи</t>
  </si>
  <si>
    <t>Муниципальные услуги</t>
  </si>
  <si>
    <t>Работы</t>
  </si>
  <si>
    <t>Проведение занятий физкультурно-спортивной направленности по месту проживания граждан</t>
  </si>
  <si>
    <t>Организация отдыха детей и молодежи</t>
  </si>
  <si>
    <t>x</t>
  </si>
  <si>
    <t>Нормативные затраты
на оказание муниципальной услуги
тыс.руб.</t>
  </si>
  <si>
    <t>Нормативные затраты
на содержание имущества и особо ценного движимого имущества 
тыс.руб.</t>
  </si>
  <si>
    <t>Нормативные затраты на выполнение муниципального задания
 тыс.руб.</t>
  </si>
  <si>
    <t>нормативные затраты на выполнение 1 ед.муниципальной услуги
(рублей)</t>
  </si>
  <si>
    <r>
      <t xml:space="preserve">Приложение к постановлению администрации
городского округа Ступино
Московской области
</t>
    </r>
    <r>
      <rPr>
        <u/>
        <sz val="11"/>
        <rFont val="Arial"/>
        <family val="2"/>
        <charset val="204"/>
      </rPr>
      <t>от  31.12. 2019  №  4190-п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</si>
</sst>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24">
    <font>
      <sz val="10"/>
      <name val="Arial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theme="11"/>
      <name val="Arial"/>
      <family val="2"/>
      <charset val="204"/>
    </font>
    <font>
      <sz val="10"/>
      <name val="Arial Cyr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b/>
      <sz val="11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rgb="FFFF0000"/>
      <name val="Times New Roman"/>
      <family val="1"/>
      <charset val="204"/>
    </font>
    <font>
      <u/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0">
    <xf numFmtId="0" fontId="0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/>
  </cellStyleXfs>
  <cellXfs count="61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2" fillId="0" borderId="0" xfId="0" applyFont="1"/>
    <xf numFmtId="2" fontId="2" fillId="0" borderId="0" xfId="0" applyNumberFormat="1" applyFont="1"/>
    <xf numFmtId="0" fontId="3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7" fillId="0" borderId="0" xfId="0" applyFont="1"/>
    <xf numFmtId="0" fontId="0" fillId="2" borderId="0" xfId="0" applyFill="1"/>
    <xf numFmtId="0" fontId="1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7" fillId="0" borderId="0" xfId="0" applyFont="1" applyAlignment="1"/>
    <xf numFmtId="0" fontId="7" fillId="0" borderId="0" xfId="0" applyFont="1" applyAlignment="1">
      <alignment wrapText="1"/>
    </xf>
    <xf numFmtId="0" fontId="12" fillId="0" borderId="2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5" fillId="0" borderId="2" xfId="0" applyFont="1" applyFill="1" applyBorder="1" applyAlignment="1">
      <alignment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4" fontId="16" fillId="0" borderId="2" xfId="0" applyNumberFormat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1" fontId="15" fillId="0" borderId="2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 wrapText="1"/>
    </xf>
    <xf numFmtId="1" fontId="18" fillId="0" borderId="2" xfId="0" applyNumberFormat="1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/>
    </xf>
    <xf numFmtId="3" fontId="15" fillId="0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164" fontId="16" fillId="0" borderId="2" xfId="0" applyNumberFormat="1" applyFont="1" applyFill="1" applyBorder="1" applyAlignment="1">
      <alignment horizontal="center" vertical="center"/>
    </xf>
    <xf numFmtId="164" fontId="19" fillId="0" borderId="2" xfId="0" applyNumberFormat="1" applyFont="1" applyFill="1" applyBorder="1" applyAlignment="1">
      <alignment horizontal="center" vertical="center"/>
    </xf>
    <xf numFmtId="3" fontId="16" fillId="0" borderId="2" xfId="0" applyNumberFormat="1" applyFont="1" applyFill="1" applyBorder="1" applyAlignment="1">
      <alignment horizontal="center" vertical="center"/>
    </xf>
    <xf numFmtId="4" fontId="20" fillId="0" borderId="2" xfId="0" applyNumberFormat="1" applyFont="1" applyFill="1" applyBorder="1" applyAlignment="1">
      <alignment horizontal="center" vertical="center"/>
    </xf>
    <xf numFmtId="1" fontId="21" fillId="0" borderId="2" xfId="0" applyNumberFormat="1" applyFont="1" applyFill="1" applyBorder="1" applyAlignment="1">
      <alignment horizontal="center" vertical="center"/>
    </xf>
    <xf numFmtId="164" fontId="22" fillId="0" borderId="2" xfId="0" applyNumberFormat="1" applyFont="1" applyFill="1" applyBorder="1" applyAlignment="1">
      <alignment horizontal="center" vertical="center"/>
    </xf>
    <xf numFmtId="4" fontId="22" fillId="0" borderId="2" xfId="0" applyNumberFormat="1" applyFont="1" applyFill="1" applyBorder="1" applyAlignment="1">
      <alignment horizontal="center" vertical="center"/>
    </xf>
    <xf numFmtId="3" fontId="22" fillId="0" borderId="2" xfId="0" applyNumberFormat="1" applyFont="1" applyFill="1" applyBorder="1" applyAlignment="1">
      <alignment horizontal="center" vertical="center"/>
    </xf>
    <xf numFmtId="4" fontId="17" fillId="3" borderId="2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/>
    </xf>
    <xf numFmtId="49" fontId="14" fillId="0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wrapText="1"/>
    </xf>
    <xf numFmtId="0" fontId="11" fillId="0" borderId="0" xfId="0" applyFont="1" applyAlignment="1">
      <alignment horizontal="right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/>
    </xf>
    <xf numFmtId="0" fontId="9" fillId="2" borderId="6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 wrapText="1"/>
    </xf>
    <xf numFmtId="0" fontId="10" fillId="2" borderId="6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</cellXfs>
  <cellStyles count="40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Гиперссылка" xfId="13" builtinId="8" hidden="1"/>
    <cellStyle name="Гиперссылка" xfId="15" builtinId="8" hidden="1"/>
    <cellStyle name="Гиперссылка" xfId="17" builtinId="8" hidden="1"/>
    <cellStyle name="Гиперссылка" xfId="19" builtinId="8" hidden="1"/>
    <cellStyle name="Гиперссылка" xfId="21" builtinId="8" hidden="1"/>
    <cellStyle name="Гиперссылка" xfId="23" builtinId="8" hidden="1"/>
    <cellStyle name="Гиперссылка" xfId="25" builtinId="8" hidden="1"/>
    <cellStyle name="Гиперссылка" xfId="27" builtinId="8" hidden="1"/>
    <cellStyle name="Гиперссылка" xfId="29" builtinId="8" hidden="1"/>
    <cellStyle name="Гиперссылка" xfId="31" builtinId="8" hidden="1"/>
    <cellStyle name="Гиперссылка" xfId="33" builtinId="8" hidden="1"/>
    <cellStyle name="Гиперссылка" xfId="35" builtinId="8" hidden="1"/>
    <cellStyle name="Гиперссылка" xfId="37" builtinId="8" hidden="1"/>
    <cellStyle name="Обычный" xfId="0" builtinId="0"/>
    <cellStyle name="Обычный 2" xfId="39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  <cellStyle name="Открывавшаяся гиперссылка" xfId="14" builtinId="9" hidden="1"/>
    <cellStyle name="Открывавшаяся гиперссылка" xfId="16" builtinId="9" hidden="1"/>
    <cellStyle name="Открывавшаяся гиперссылка" xfId="18" builtinId="9" hidden="1"/>
    <cellStyle name="Открывавшаяся гиперссылка" xfId="20" builtinId="9" hidden="1"/>
    <cellStyle name="Открывавшаяся гиперссылка" xfId="22" builtinId="9" hidden="1"/>
    <cellStyle name="Открывавшаяся гиперссылка" xfId="24" builtinId="9" hidden="1"/>
    <cellStyle name="Открывавшаяся гиперссылка" xfId="26" builtinId="9" hidden="1"/>
    <cellStyle name="Открывавшаяся гиперссылка" xfId="28" builtinId="9" hidden="1"/>
    <cellStyle name="Открывавшаяся гиперссылка" xfId="30" builtinId="9" hidden="1"/>
    <cellStyle name="Открывавшаяся гиперссылка" xfId="32" builtinId="9" hidden="1"/>
    <cellStyle name="Открывавшаяся гиперссылка" xfId="34" builtinId="9" hidden="1"/>
    <cellStyle name="Открывавшаяся гиперссылка" xfId="36" builtinId="9" hidden="1"/>
    <cellStyle name="Открывавшаяся гиперссылка" xfId="38" builtinId="9" hidde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/>
  </sheetPr>
  <dimension ref="A1:L57"/>
  <sheetViews>
    <sheetView tabSelected="1" view="pageBreakPreview" zoomScaleNormal="100" zoomScaleSheetLayoutView="100" workbookViewId="0">
      <selection activeCell="D70" sqref="D70"/>
    </sheetView>
  </sheetViews>
  <sheetFormatPr defaultColWidth="8.85546875" defaultRowHeight="12.75"/>
  <cols>
    <col min="1" max="1" width="64.7109375" style="9" customWidth="1"/>
    <col min="2" max="2" width="29.7109375" customWidth="1"/>
    <col min="3" max="3" width="14.85546875" customWidth="1"/>
    <col min="4" max="4" width="16.42578125" customWidth="1"/>
    <col min="5" max="5" width="19.7109375" hidden="1" customWidth="1"/>
    <col min="6" max="6" width="19.7109375" customWidth="1"/>
    <col min="7" max="7" width="21.5703125" hidden="1" customWidth="1"/>
    <col min="8" max="8" width="21.5703125" customWidth="1"/>
    <col min="9" max="9" width="20.85546875" hidden="1" customWidth="1"/>
    <col min="10" max="10" width="20.85546875" customWidth="1"/>
    <col min="11" max="11" width="23.28515625" customWidth="1"/>
    <col min="12" max="12" width="16" customWidth="1"/>
  </cols>
  <sheetData>
    <row r="1" spans="1:12" ht="17.25" customHeight="1">
      <c r="I1" s="44" t="s">
        <v>103</v>
      </c>
      <c r="J1" s="44"/>
      <c r="K1" s="45"/>
      <c r="L1" s="24"/>
    </row>
    <row r="2" spans="1:12" ht="58.5" customHeight="1">
      <c r="I2" s="45"/>
      <c r="J2" s="45"/>
      <c r="K2" s="45"/>
      <c r="L2" s="23"/>
    </row>
    <row r="3" spans="1:12" s="8" customFormat="1" ht="22.5" customHeight="1">
      <c r="A3" s="46" t="s">
        <v>90</v>
      </c>
      <c r="B3" s="46"/>
      <c r="C3" s="46"/>
      <c r="D3" s="46"/>
      <c r="E3" s="46"/>
      <c r="F3" s="46"/>
      <c r="G3" s="46"/>
      <c r="H3" s="46"/>
      <c r="I3" s="46"/>
      <c r="J3" s="46"/>
      <c r="K3" s="46"/>
      <c r="L3" s="12"/>
    </row>
    <row r="4" spans="1:12" s="8" customFormat="1" ht="36" customHeight="1">
      <c r="A4" s="47" t="s">
        <v>91</v>
      </c>
      <c r="B4" s="47"/>
      <c r="C4" s="47"/>
      <c r="D4" s="47"/>
      <c r="E4" s="47"/>
      <c r="F4" s="47"/>
      <c r="G4" s="47"/>
      <c r="H4" s="47"/>
      <c r="I4" s="47"/>
      <c r="J4" s="47"/>
      <c r="K4" s="47"/>
      <c r="L4" s="13"/>
    </row>
    <row r="5" spans="1:12" s="8" customFormat="1" ht="18">
      <c r="A5" s="48" t="s">
        <v>92</v>
      </c>
      <c r="B5" s="48"/>
      <c r="C5" s="48"/>
      <c r="D5" s="48"/>
      <c r="E5" s="48"/>
      <c r="F5" s="48"/>
      <c r="G5" s="48"/>
      <c r="H5" s="48"/>
      <c r="I5" s="48"/>
      <c r="J5" s="48"/>
      <c r="K5" s="48"/>
      <c r="L5" s="48"/>
    </row>
    <row r="6" spans="1:12">
      <c r="K6" s="21"/>
    </row>
    <row r="7" spans="1:12" ht="15" customHeight="1">
      <c r="A7" s="49" t="s">
        <v>0</v>
      </c>
      <c r="B7" s="52" t="s">
        <v>93</v>
      </c>
      <c r="C7" s="52" t="s">
        <v>85</v>
      </c>
      <c r="D7" s="52" t="s">
        <v>86</v>
      </c>
      <c r="E7" s="52" t="s">
        <v>87</v>
      </c>
      <c r="F7" s="52" t="s">
        <v>99</v>
      </c>
      <c r="G7" s="52" t="s">
        <v>88</v>
      </c>
      <c r="H7" s="52" t="s">
        <v>100</v>
      </c>
      <c r="I7" s="52" t="s">
        <v>89</v>
      </c>
      <c r="J7" s="52" t="s">
        <v>101</v>
      </c>
      <c r="K7" s="52" t="s">
        <v>102</v>
      </c>
    </row>
    <row r="8" spans="1:12" ht="15" customHeight="1">
      <c r="A8" s="50"/>
      <c r="B8" s="53"/>
      <c r="C8" s="53"/>
      <c r="D8" s="53"/>
      <c r="E8" s="53"/>
      <c r="F8" s="53"/>
      <c r="G8" s="53"/>
      <c r="H8" s="53"/>
      <c r="I8" s="53"/>
      <c r="J8" s="53"/>
      <c r="K8" s="53"/>
    </row>
    <row r="9" spans="1:12" ht="66" customHeight="1">
      <c r="A9" s="51"/>
      <c r="B9" s="54"/>
      <c r="C9" s="54"/>
      <c r="D9" s="54"/>
      <c r="E9" s="54"/>
      <c r="F9" s="54"/>
      <c r="G9" s="54"/>
      <c r="H9" s="54"/>
      <c r="I9" s="54"/>
      <c r="J9" s="54"/>
      <c r="K9" s="54"/>
    </row>
    <row r="10" spans="1:12">
      <c r="A10" s="10">
        <v>1</v>
      </c>
      <c r="B10" s="7">
        <v>2</v>
      </c>
      <c r="C10" s="7">
        <v>3</v>
      </c>
      <c r="D10" s="1">
        <v>4</v>
      </c>
      <c r="E10" s="1">
        <v>6</v>
      </c>
      <c r="F10" s="1"/>
      <c r="G10" s="1">
        <v>7</v>
      </c>
      <c r="H10" s="1"/>
      <c r="I10" s="1">
        <v>8</v>
      </c>
      <c r="J10" s="1"/>
      <c r="K10" s="1">
        <v>9</v>
      </c>
    </row>
    <row r="11" spans="1:12" ht="15">
      <c r="A11" s="55" t="s">
        <v>94</v>
      </c>
      <c r="B11" s="56"/>
      <c r="C11" s="56"/>
      <c r="D11" s="56"/>
      <c r="E11" s="56"/>
      <c r="F11" s="56"/>
      <c r="G11" s="56"/>
      <c r="H11" s="56"/>
      <c r="I11" s="56"/>
      <c r="J11" s="56"/>
      <c r="K11" s="57"/>
    </row>
    <row r="12" spans="1:12" s="2" customFormat="1" ht="33.75" customHeight="1">
      <c r="A12" s="19" t="s">
        <v>5</v>
      </c>
      <c r="B12" s="17" t="s">
        <v>51</v>
      </c>
      <c r="C12" s="28" t="s">
        <v>3</v>
      </c>
      <c r="D12" s="27">
        <f>SUM(D13:D43)</f>
        <v>2469</v>
      </c>
      <c r="E12" s="31">
        <f>SUM(E13:E43)</f>
        <v>55358294.00999999</v>
      </c>
      <c r="F12" s="32">
        <f>SUM(F13:F43)</f>
        <v>55358.294009999976</v>
      </c>
      <c r="G12" s="31">
        <f t="shared" ref="G12:I12" si="0">SUM(G13:G43)</f>
        <v>99653932.310000017</v>
      </c>
      <c r="H12" s="32">
        <f>SUM(H13:H43)</f>
        <v>99653.932310000018</v>
      </c>
      <c r="I12" s="31">
        <f t="shared" si="0"/>
        <v>155012226.31999999</v>
      </c>
      <c r="J12" s="32">
        <f>F12+H12</f>
        <v>155012.22631999999</v>
      </c>
      <c r="K12" s="25">
        <f>I12/D12</f>
        <v>62783.404746861073</v>
      </c>
      <c r="L12" s="3"/>
    </row>
    <row r="13" spans="1:12" s="2" customFormat="1" ht="26.25" customHeight="1">
      <c r="A13" s="15" t="s">
        <v>6</v>
      </c>
      <c r="B13" s="16" t="s">
        <v>51</v>
      </c>
      <c r="C13" s="16" t="s">
        <v>3</v>
      </c>
      <c r="D13" s="29">
        <v>304</v>
      </c>
      <c r="E13" s="36">
        <v>3694509.63</v>
      </c>
      <c r="F13" s="34">
        <f>E13/1000</f>
        <v>3694.50963</v>
      </c>
      <c r="G13" s="36">
        <v>6262484.5899999999</v>
      </c>
      <c r="H13" s="34">
        <f>G13/1000</f>
        <v>6262.48459</v>
      </c>
      <c r="I13" s="30">
        <f>E13+G13</f>
        <v>9956994.2199999988</v>
      </c>
      <c r="J13" s="30">
        <f>F13+H13</f>
        <v>9956.9942200000005</v>
      </c>
      <c r="K13" s="30">
        <f t="shared" ref="K13:K52" si="1">I13/D13</f>
        <v>32753.270460526313</v>
      </c>
      <c r="L13" s="3"/>
    </row>
    <row r="14" spans="1:12" s="2" customFormat="1" ht="30" customHeight="1">
      <c r="A14" s="15" t="s">
        <v>17</v>
      </c>
      <c r="B14" s="16" t="s">
        <v>52</v>
      </c>
      <c r="C14" s="16" t="s">
        <v>3</v>
      </c>
      <c r="D14" s="29">
        <v>261</v>
      </c>
      <c r="E14" s="36">
        <v>7904385.9000000004</v>
      </c>
      <c r="F14" s="34">
        <f t="shared" ref="F14:F52" si="2">E14/1000</f>
        <v>7904.3859000000002</v>
      </c>
      <c r="G14" s="36">
        <v>5373558.46</v>
      </c>
      <c r="H14" s="34">
        <f t="shared" ref="H14:H43" si="3">G14/1000</f>
        <v>5373.5584600000002</v>
      </c>
      <c r="I14" s="30">
        <f t="shared" ref="I14:I51" si="4">E14+G14</f>
        <v>13277944.359999999</v>
      </c>
      <c r="J14" s="30">
        <f t="shared" ref="J14:J55" si="5">F14+H14</f>
        <v>13277.944360000001</v>
      </c>
      <c r="K14" s="30">
        <f t="shared" si="1"/>
        <v>50873.350038314173</v>
      </c>
      <c r="L14" s="3"/>
    </row>
    <row r="15" spans="1:12" s="2" customFormat="1" ht="26.25" customHeight="1">
      <c r="A15" s="15" t="s">
        <v>7</v>
      </c>
      <c r="B15" s="16" t="s">
        <v>53</v>
      </c>
      <c r="C15" s="16" t="s">
        <v>3</v>
      </c>
      <c r="D15" s="29">
        <v>114</v>
      </c>
      <c r="E15" s="36">
        <v>1152089.54</v>
      </c>
      <c r="F15" s="34">
        <f t="shared" si="2"/>
        <v>1152.0895399999999</v>
      </c>
      <c r="G15" s="36">
        <v>2346764.98</v>
      </c>
      <c r="H15" s="34">
        <f t="shared" si="3"/>
        <v>2346.7649799999999</v>
      </c>
      <c r="I15" s="30">
        <f t="shared" si="4"/>
        <v>3498854.52</v>
      </c>
      <c r="J15" s="30">
        <f t="shared" si="5"/>
        <v>3498.8545199999999</v>
      </c>
      <c r="K15" s="30">
        <f t="shared" si="1"/>
        <v>30691.706315789474</v>
      </c>
      <c r="L15" s="3"/>
    </row>
    <row r="16" spans="1:12" s="2" customFormat="1" ht="31.5" customHeight="1">
      <c r="A16" s="15" t="s">
        <v>18</v>
      </c>
      <c r="B16" s="16" t="s">
        <v>54</v>
      </c>
      <c r="C16" s="16" t="s">
        <v>3</v>
      </c>
      <c r="D16" s="29">
        <v>86</v>
      </c>
      <c r="E16" s="36">
        <v>2664651.09</v>
      </c>
      <c r="F16" s="34">
        <f t="shared" si="2"/>
        <v>2664.6510899999998</v>
      </c>
      <c r="G16" s="36">
        <v>1773407.63</v>
      </c>
      <c r="H16" s="34">
        <f t="shared" si="3"/>
        <v>1773.4076299999999</v>
      </c>
      <c r="I16" s="30">
        <f t="shared" si="4"/>
        <v>4438058.72</v>
      </c>
      <c r="J16" s="30">
        <f t="shared" si="5"/>
        <v>4438.05872</v>
      </c>
      <c r="K16" s="30">
        <f t="shared" si="1"/>
        <v>51605.333953488371</v>
      </c>
      <c r="L16" s="3"/>
    </row>
    <row r="17" spans="1:12" s="2" customFormat="1" ht="26.25" customHeight="1">
      <c r="A17" s="15" t="s">
        <v>8</v>
      </c>
      <c r="B17" s="16" t="s">
        <v>55</v>
      </c>
      <c r="C17" s="16" t="s">
        <v>3</v>
      </c>
      <c r="D17" s="29">
        <v>154</v>
      </c>
      <c r="E17" s="36">
        <v>2487657.9700000002</v>
      </c>
      <c r="F17" s="34">
        <f t="shared" si="2"/>
        <v>2487.6579700000002</v>
      </c>
      <c r="G17" s="36">
        <v>3173466.28</v>
      </c>
      <c r="H17" s="34">
        <f t="shared" si="3"/>
        <v>3173.4662799999996</v>
      </c>
      <c r="I17" s="30">
        <f t="shared" si="4"/>
        <v>5661124.25</v>
      </c>
      <c r="J17" s="30">
        <f t="shared" si="5"/>
        <v>5661.1242499999998</v>
      </c>
      <c r="K17" s="30">
        <f t="shared" si="1"/>
        <v>36760.547077922078</v>
      </c>
      <c r="L17" s="3"/>
    </row>
    <row r="18" spans="1:12" s="2" customFormat="1" ht="33" customHeight="1">
      <c r="A18" s="15" t="s">
        <v>19</v>
      </c>
      <c r="B18" s="16" t="s">
        <v>56</v>
      </c>
      <c r="C18" s="16" t="s">
        <v>3</v>
      </c>
      <c r="D18" s="29">
        <v>90</v>
      </c>
      <c r="E18" s="36">
        <v>3196338.78</v>
      </c>
      <c r="F18" s="34">
        <f t="shared" si="2"/>
        <v>3196.3387799999996</v>
      </c>
      <c r="G18" s="36">
        <v>1853410.98</v>
      </c>
      <c r="H18" s="34">
        <f t="shared" si="3"/>
        <v>1853.4109799999999</v>
      </c>
      <c r="I18" s="30">
        <f t="shared" si="4"/>
        <v>5049749.76</v>
      </c>
      <c r="J18" s="30">
        <f t="shared" si="5"/>
        <v>5049.7497599999997</v>
      </c>
      <c r="K18" s="30">
        <f t="shared" si="1"/>
        <v>56108.330666666661</v>
      </c>
      <c r="L18" s="3"/>
    </row>
    <row r="19" spans="1:12" s="2" customFormat="1" ht="26.25" customHeight="1">
      <c r="A19" s="15" t="s">
        <v>9</v>
      </c>
      <c r="B19" s="16" t="s">
        <v>57</v>
      </c>
      <c r="C19" s="16" t="s">
        <v>3</v>
      </c>
      <c r="D19" s="29">
        <v>12</v>
      </c>
      <c r="E19" s="36">
        <v>99606.33</v>
      </c>
      <c r="F19" s="34">
        <f t="shared" si="2"/>
        <v>99.60633</v>
      </c>
      <c r="G19" s="36">
        <v>248899.31</v>
      </c>
      <c r="H19" s="34">
        <f t="shared" si="3"/>
        <v>248.89930999999999</v>
      </c>
      <c r="I19" s="30">
        <f t="shared" si="4"/>
        <v>348505.64</v>
      </c>
      <c r="J19" s="30">
        <f t="shared" si="5"/>
        <v>348.50563999999997</v>
      </c>
      <c r="K19" s="30">
        <f t="shared" si="1"/>
        <v>29042.136666666669</v>
      </c>
      <c r="L19" s="3"/>
    </row>
    <row r="20" spans="1:12" s="2" customFormat="1" ht="36.75" customHeight="1">
      <c r="A20" s="15" t="s">
        <v>20</v>
      </c>
      <c r="B20" s="16" t="s">
        <v>58</v>
      </c>
      <c r="C20" s="16" t="s">
        <v>3</v>
      </c>
      <c r="D20" s="29">
        <v>31</v>
      </c>
      <c r="E20" s="36">
        <v>1128803.06</v>
      </c>
      <c r="F20" s="34">
        <f t="shared" si="2"/>
        <v>1128.80306</v>
      </c>
      <c r="G20" s="36">
        <v>640026.81000000006</v>
      </c>
      <c r="H20" s="34">
        <f t="shared" si="3"/>
        <v>640.02681000000007</v>
      </c>
      <c r="I20" s="30">
        <f t="shared" si="4"/>
        <v>1768829.87</v>
      </c>
      <c r="J20" s="30">
        <f t="shared" si="5"/>
        <v>1768.82987</v>
      </c>
      <c r="K20" s="30">
        <f t="shared" si="1"/>
        <v>57059.028064516133</v>
      </c>
      <c r="L20" s="3"/>
    </row>
    <row r="21" spans="1:12" s="2" customFormat="1" ht="26.25" customHeight="1">
      <c r="A21" s="15" t="s">
        <v>10</v>
      </c>
      <c r="B21" s="16" t="s">
        <v>59</v>
      </c>
      <c r="C21" s="16" t="s">
        <v>3</v>
      </c>
      <c r="D21" s="29">
        <v>40</v>
      </c>
      <c r="E21" s="36">
        <v>428324.59</v>
      </c>
      <c r="F21" s="34">
        <f t="shared" si="2"/>
        <v>428.32459</v>
      </c>
      <c r="G21" s="36">
        <v>822256.66</v>
      </c>
      <c r="H21" s="34">
        <f t="shared" si="3"/>
        <v>822.25666000000001</v>
      </c>
      <c r="I21" s="30">
        <f t="shared" si="4"/>
        <v>1250581.25</v>
      </c>
      <c r="J21" s="30">
        <f t="shared" si="5"/>
        <v>1250.58125</v>
      </c>
      <c r="K21" s="30">
        <f t="shared" si="1"/>
        <v>31264.53125</v>
      </c>
      <c r="L21" s="3"/>
    </row>
    <row r="22" spans="1:12" s="2" customFormat="1" ht="26.25" customHeight="1">
      <c r="A22" s="15" t="s">
        <v>12</v>
      </c>
      <c r="B22" s="16" t="s">
        <v>60</v>
      </c>
      <c r="C22" s="16" t="s">
        <v>3</v>
      </c>
      <c r="D22" s="29">
        <v>58</v>
      </c>
      <c r="E22" s="36">
        <v>911393.36</v>
      </c>
      <c r="F22" s="34">
        <f t="shared" si="2"/>
        <v>911.39336000000003</v>
      </c>
      <c r="G22" s="36">
        <v>1195605.6499999999</v>
      </c>
      <c r="H22" s="34">
        <f t="shared" si="3"/>
        <v>1195.60565</v>
      </c>
      <c r="I22" s="30">
        <f t="shared" si="4"/>
        <v>2106999.0099999998</v>
      </c>
      <c r="J22" s="30">
        <f t="shared" si="5"/>
        <v>2106.99901</v>
      </c>
      <c r="K22" s="30">
        <f t="shared" si="1"/>
        <v>36327.56913793103</v>
      </c>
      <c r="L22" s="3"/>
    </row>
    <row r="23" spans="1:12" s="2" customFormat="1" ht="32.25" customHeight="1">
      <c r="A23" s="15" t="s">
        <v>21</v>
      </c>
      <c r="B23" s="16" t="s">
        <v>61</v>
      </c>
      <c r="C23" s="16" t="s">
        <v>3</v>
      </c>
      <c r="D23" s="29">
        <v>98</v>
      </c>
      <c r="E23" s="36">
        <v>3174102.41</v>
      </c>
      <c r="F23" s="34">
        <f t="shared" si="2"/>
        <v>3174.10241</v>
      </c>
      <c r="G23" s="36">
        <v>2017862.32</v>
      </c>
      <c r="H23" s="34">
        <f t="shared" si="3"/>
        <v>2017.86232</v>
      </c>
      <c r="I23" s="30">
        <f t="shared" si="4"/>
        <v>5191964.7300000004</v>
      </c>
      <c r="J23" s="30">
        <f t="shared" si="5"/>
        <v>5191.9647299999997</v>
      </c>
      <c r="K23" s="30">
        <f t="shared" si="1"/>
        <v>52979.231938775512</v>
      </c>
      <c r="L23" s="3"/>
    </row>
    <row r="24" spans="1:12" s="2" customFormat="1" ht="26.25" customHeight="1">
      <c r="A24" s="15" t="s">
        <v>13</v>
      </c>
      <c r="B24" s="16" t="s">
        <v>62</v>
      </c>
      <c r="C24" s="16" t="s">
        <v>3</v>
      </c>
      <c r="D24" s="29">
        <v>195</v>
      </c>
      <c r="E24" s="36">
        <v>2788659.43</v>
      </c>
      <c r="F24" s="34">
        <f t="shared" si="2"/>
        <v>2788.6594300000002</v>
      </c>
      <c r="G24" s="36">
        <v>4017946.11</v>
      </c>
      <c r="H24" s="34">
        <f t="shared" si="3"/>
        <v>4017.9461099999999</v>
      </c>
      <c r="I24" s="30">
        <f t="shared" si="4"/>
        <v>6806605.54</v>
      </c>
      <c r="J24" s="30">
        <f t="shared" si="5"/>
        <v>6806.6055400000005</v>
      </c>
      <c r="K24" s="30">
        <f t="shared" si="1"/>
        <v>34905.669435897435</v>
      </c>
      <c r="L24" s="3"/>
    </row>
    <row r="25" spans="1:12" s="2" customFormat="1" ht="32.25" customHeight="1">
      <c r="A25" s="15" t="s">
        <v>22</v>
      </c>
      <c r="B25" s="16" t="s">
        <v>63</v>
      </c>
      <c r="C25" s="16" t="s">
        <v>3</v>
      </c>
      <c r="D25" s="29">
        <v>78</v>
      </c>
      <c r="E25" s="36">
        <v>2721450.53</v>
      </c>
      <c r="F25" s="34">
        <f t="shared" si="2"/>
        <v>2721.4505299999996</v>
      </c>
      <c r="G25" s="36">
        <v>1604511.67</v>
      </c>
      <c r="H25" s="34">
        <f t="shared" si="3"/>
        <v>1604.5116699999999</v>
      </c>
      <c r="I25" s="30">
        <f t="shared" si="4"/>
        <v>4325962.1999999993</v>
      </c>
      <c r="J25" s="30">
        <f t="shared" si="5"/>
        <v>4325.9621999999999</v>
      </c>
      <c r="K25" s="30">
        <f t="shared" si="1"/>
        <v>55461.053846153838</v>
      </c>
      <c r="L25" s="3"/>
    </row>
    <row r="26" spans="1:12" s="2" customFormat="1" ht="26.25" customHeight="1">
      <c r="A26" s="15" t="s">
        <v>35</v>
      </c>
      <c r="B26" s="16" t="s">
        <v>64</v>
      </c>
      <c r="C26" s="16" t="s">
        <v>3</v>
      </c>
      <c r="D26" s="29">
        <v>115</v>
      </c>
      <c r="E26" s="36">
        <v>1767749.8</v>
      </c>
      <c r="F26" s="34">
        <f t="shared" si="2"/>
        <v>1767.7498000000001</v>
      </c>
      <c r="G26" s="36">
        <v>2368988.14</v>
      </c>
      <c r="H26" s="34">
        <f t="shared" si="3"/>
        <v>2368.9881399999999</v>
      </c>
      <c r="I26" s="30">
        <f t="shared" si="4"/>
        <v>4136737.9400000004</v>
      </c>
      <c r="J26" s="30">
        <f t="shared" si="5"/>
        <v>4136.73794</v>
      </c>
      <c r="K26" s="30">
        <f t="shared" si="1"/>
        <v>35971.63426086957</v>
      </c>
      <c r="L26" s="3"/>
    </row>
    <row r="27" spans="1:12" s="2" customFormat="1" ht="36" customHeight="1">
      <c r="A27" s="15" t="s">
        <v>36</v>
      </c>
      <c r="B27" s="16" t="s">
        <v>65</v>
      </c>
      <c r="C27" s="16" t="s">
        <v>3</v>
      </c>
      <c r="D27" s="29">
        <v>60</v>
      </c>
      <c r="E27" s="36">
        <v>2194721.2999999998</v>
      </c>
      <c r="F27" s="34">
        <f t="shared" si="2"/>
        <v>2194.7212999999997</v>
      </c>
      <c r="G27" s="36">
        <v>1235607.31</v>
      </c>
      <c r="H27" s="34">
        <f t="shared" si="3"/>
        <v>1235.6073100000001</v>
      </c>
      <c r="I27" s="30">
        <f t="shared" si="4"/>
        <v>3430328.61</v>
      </c>
      <c r="J27" s="30">
        <f t="shared" si="5"/>
        <v>3430.3286099999996</v>
      </c>
      <c r="K27" s="30">
        <f t="shared" si="1"/>
        <v>57172.143499999998</v>
      </c>
      <c r="L27" s="3"/>
    </row>
    <row r="28" spans="1:12" s="2" customFormat="1" ht="30" customHeight="1">
      <c r="A28" s="15" t="s">
        <v>43</v>
      </c>
      <c r="B28" s="16" t="s">
        <v>66</v>
      </c>
      <c r="C28" s="16" t="s">
        <v>3</v>
      </c>
      <c r="D28" s="29">
        <v>2</v>
      </c>
      <c r="E28" s="36">
        <v>151521.48000000001</v>
      </c>
      <c r="F28" s="34">
        <f t="shared" si="2"/>
        <v>151.52148</v>
      </c>
      <c r="G28" s="36">
        <v>40001.68</v>
      </c>
      <c r="H28" s="34">
        <f t="shared" si="3"/>
        <v>40.00168</v>
      </c>
      <c r="I28" s="30">
        <f t="shared" si="4"/>
        <v>191523.16</v>
      </c>
      <c r="J28" s="30">
        <f t="shared" si="5"/>
        <v>191.52315999999999</v>
      </c>
      <c r="K28" s="30">
        <f t="shared" si="1"/>
        <v>95761.58</v>
      </c>
      <c r="L28" s="3"/>
    </row>
    <row r="29" spans="1:12" s="2" customFormat="1" ht="26.25" customHeight="1">
      <c r="A29" s="15" t="s">
        <v>23</v>
      </c>
      <c r="B29" s="16" t="s">
        <v>67</v>
      </c>
      <c r="C29" s="16" t="s">
        <v>3</v>
      </c>
      <c r="D29" s="29">
        <v>61</v>
      </c>
      <c r="E29" s="36">
        <v>664166.11</v>
      </c>
      <c r="F29" s="34">
        <f t="shared" si="2"/>
        <v>664.16611</v>
      </c>
      <c r="G29" s="36">
        <v>1257830.47</v>
      </c>
      <c r="H29" s="34">
        <f t="shared" si="3"/>
        <v>1257.8304699999999</v>
      </c>
      <c r="I29" s="30">
        <f t="shared" si="4"/>
        <v>1921996.58</v>
      </c>
      <c r="J29" s="30">
        <f t="shared" si="5"/>
        <v>1921.99658</v>
      </c>
      <c r="K29" s="30">
        <f t="shared" si="1"/>
        <v>31508.140655737705</v>
      </c>
      <c r="L29" s="3"/>
    </row>
    <row r="30" spans="1:12" s="2" customFormat="1" ht="26.25" customHeight="1">
      <c r="A30" s="15" t="s">
        <v>11</v>
      </c>
      <c r="B30" s="16" t="s">
        <v>68</v>
      </c>
      <c r="C30" s="16" t="s">
        <v>3</v>
      </c>
      <c r="D30" s="29">
        <v>24</v>
      </c>
      <c r="E30" s="36">
        <v>372241.25</v>
      </c>
      <c r="F30" s="34">
        <f t="shared" si="2"/>
        <v>372.24124999999998</v>
      </c>
      <c r="G30" s="36">
        <v>493354.01</v>
      </c>
      <c r="H30" s="34">
        <f t="shared" si="3"/>
        <v>493.35401000000002</v>
      </c>
      <c r="I30" s="30">
        <f t="shared" si="4"/>
        <v>865595.26</v>
      </c>
      <c r="J30" s="30">
        <f t="shared" si="5"/>
        <v>865.59526000000005</v>
      </c>
      <c r="K30" s="30">
        <f t="shared" si="1"/>
        <v>36066.469166666669</v>
      </c>
      <c r="L30" s="3"/>
    </row>
    <row r="31" spans="1:12" s="2" customFormat="1" ht="26.25" customHeight="1">
      <c r="A31" s="15" t="s">
        <v>44</v>
      </c>
      <c r="B31" s="16" t="s">
        <v>69</v>
      </c>
      <c r="C31" s="16" t="s">
        <v>3</v>
      </c>
      <c r="D31" s="29">
        <v>5</v>
      </c>
      <c r="E31" s="36">
        <v>422453.87</v>
      </c>
      <c r="F31" s="34">
        <f t="shared" si="2"/>
        <v>422.45386999999999</v>
      </c>
      <c r="G31" s="36">
        <v>102226.5</v>
      </c>
      <c r="H31" s="34">
        <f t="shared" si="3"/>
        <v>102.2265</v>
      </c>
      <c r="I31" s="30">
        <f t="shared" si="4"/>
        <v>524680.37</v>
      </c>
      <c r="J31" s="30">
        <f t="shared" si="5"/>
        <v>524.68037000000004</v>
      </c>
      <c r="K31" s="30">
        <f t="shared" si="1"/>
        <v>104936.07399999999</v>
      </c>
      <c r="L31" s="3"/>
    </row>
    <row r="32" spans="1:12" s="2" customFormat="1" ht="26.25" customHeight="1">
      <c r="A32" s="15" t="s">
        <v>45</v>
      </c>
      <c r="B32" s="16" t="s">
        <v>50</v>
      </c>
      <c r="C32" s="16" t="s">
        <v>3</v>
      </c>
      <c r="D32" s="29">
        <v>32</v>
      </c>
      <c r="E32" s="36">
        <v>326466.71999999997</v>
      </c>
      <c r="F32" s="34">
        <f t="shared" si="2"/>
        <v>326.46671999999995</v>
      </c>
      <c r="G32" s="36">
        <v>657805.32999999996</v>
      </c>
      <c r="H32" s="34">
        <f t="shared" si="3"/>
        <v>657.80532999999991</v>
      </c>
      <c r="I32" s="30">
        <f t="shared" si="4"/>
        <v>984272.04999999993</v>
      </c>
      <c r="J32" s="30">
        <f t="shared" si="5"/>
        <v>984.27204999999981</v>
      </c>
      <c r="K32" s="30">
        <f t="shared" si="1"/>
        <v>30758.501562499998</v>
      </c>
      <c r="L32" s="3"/>
    </row>
    <row r="33" spans="1:12" s="2" customFormat="1" ht="26.25" customHeight="1">
      <c r="A33" s="15" t="s">
        <v>71</v>
      </c>
      <c r="B33" s="16" t="s">
        <v>70</v>
      </c>
      <c r="C33" s="16" t="s">
        <v>3</v>
      </c>
      <c r="D33" s="29">
        <v>99</v>
      </c>
      <c r="E33" s="36">
        <v>1242883.68</v>
      </c>
      <c r="F33" s="34">
        <f t="shared" si="2"/>
        <v>1242.8836799999999</v>
      </c>
      <c r="G33" s="36">
        <v>14365983.359999999</v>
      </c>
      <c r="H33" s="34">
        <f t="shared" si="3"/>
        <v>14365.98336</v>
      </c>
      <c r="I33" s="30">
        <f t="shared" si="4"/>
        <v>15608867.039999999</v>
      </c>
      <c r="J33" s="30">
        <f t="shared" si="5"/>
        <v>15608.867040000001</v>
      </c>
      <c r="K33" s="30">
        <f t="shared" si="1"/>
        <v>157665.32363636364</v>
      </c>
      <c r="L33" s="3"/>
    </row>
    <row r="34" spans="1:12" s="2" customFormat="1" ht="33" customHeight="1">
      <c r="A34" s="15" t="s">
        <v>16</v>
      </c>
      <c r="B34" s="16" t="s">
        <v>72</v>
      </c>
      <c r="C34" s="16" t="s">
        <v>3</v>
      </c>
      <c r="D34" s="29">
        <v>226</v>
      </c>
      <c r="E34" s="36">
        <v>7784512.54</v>
      </c>
      <c r="F34" s="34">
        <f t="shared" si="2"/>
        <v>7784.5125399999997</v>
      </c>
      <c r="G34" s="36">
        <v>32791918.530000001</v>
      </c>
      <c r="H34" s="34">
        <f t="shared" si="3"/>
        <v>32791.918530000003</v>
      </c>
      <c r="I34" s="30">
        <f t="shared" si="4"/>
        <v>40576431.07</v>
      </c>
      <c r="J34" s="30">
        <f t="shared" si="5"/>
        <v>40576.431070000006</v>
      </c>
      <c r="K34" s="30">
        <f t="shared" si="1"/>
        <v>179541.73039823008</v>
      </c>
      <c r="L34" s="3"/>
    </row>
    <row r="35" spans="1:12" s="2" customFormat="1" ht="26.25" customHeight="1">
      <c r="A35" s="15" t="s">
        <v>46</v>
      </c>
      <c r="B35" s="16" t="s">
        <v>73</v>
      </c>
      <c r="C35" s="16" t="s">
        <v>3</v>
      </c>
      <c r="D35" s="29">
        <v>7</v>
      </c>
      <c r="E35" s="36">
        <v>677391.59</v>
      </c>
      <c r="F35" s="34">
        <f t="shared" si="2"/>
        <v>677.39158999999995</v>
      </c>
      <c r="G35" s="36">
        <v>1013083.67</v>
      </c>
      <c r="H35" s="34">
        <f t="shared" si="3"/>
        <v>1013.0836700000001</v>
      </c>
      <c r="I35" s="30">
        <f t="shared" si="4"/>
        <v>1690475.26</v>
      </c>
      <c r="J35" s="30">
        <f t="shared" si="5"/>
        <v>1690.4752600000002</v>
      </c>
      <c r="K35" s="30">
        <f t="shared" si="1"/>
        <v>241496.4657142857</v>
      </c>
      <c r="L35" s="3"/>
    </row>
    <row r="36" spans="1:12" s="2" customFormat="1" ht="26.25" customHeight="1">
      <c r="A36" s="15" t="s">
        <v>14</v>
      </c>
      <c r="B36" s="16" t="s">
        <v>74</v>
      </c>
      <c r="C36" s="16" t="s">
        <v>3</v>
      </c>
      <c r="D36" s="29">
        <v>21</v>
      </c>
      <c r="E36" s="36">
        <v>238992.42</v>
      </c>
      <c r="F36" s="34">
        <f t="shared" si="2"/>
        <v>238.99242000000001</v>
      </c>
      <c r="G36" s="36">
        <v>3046868.15</v>
      </c>
      <c r="H36" s="34">
        <f t="shared" si="3"/>
        <v>3046.8681499999998</v>
      </c>
      <c r="I36" s="30">
        <f t="shared" si="4"/>
        <v>3285860.57</v>
      </c>
      <c r="J36" s="30">
        <f t="shared" si="5"/>
        <v>3285.8605699999998</v>
      </c>
      <c r="K36" s="30">
        <f t="shared" si="1"/>
        <v>156469.55095238093</v>
      </c>
      <c r="L36" s="3"/>
    </row>
    <row r="37" spans="1:12" s="2" customFormat="1" ht="30.75" customHeight="1">
      <c r="A37" s="15" t="s">
        <v>24</v>
      </c>
      <c r="B37" s="16" t="s">
        <v>75</v>
      </c>
      <c r="C37" s="16" t="s">
        <v>3</v>
      </c>
      <c r="D37" s="29">
        <v>48</v>
      </c>
      <c r="E37" s="36">
        <v>1403525.22</v>
      </c>
      <c r="F37" s="34">
        <f t="shared" si="2"/>
        <v>1403.52522</v>
      </c>
      <c r="G37" s="36">
        <v>6962093.75</v>
      </c>
      <c r="H37" s="34">
        <f t="shared" si="3"/>
        <v>6962.09375</v>
      </c>
      <c r="I37" s="30">
        <f t="shared" si="4"/>
        <v>8365618.9699999997</v>
      </c>
      <c r="J37" s="30">
        <f t="shared" si="5"/>
        <v>8365.6189699999995</v>
      </c>
      <c r="K37" s="30">
        <f t="shared" si="1"/>
        <v>174283.72854166667</v>
      </c>
      <c r="L37" s="3"/>
    </row>
    <row r="38" spans="1:12" s="2" customFormat="1" ht="36.75" customHeight="1">
      <c r="A38" s="15" t="s">
        <v>15</v>
      </c>
      <c r="B38" s="16" t="s">
        <v>76</v>
      </c>
      <c r="C38" s="16" t="s">
        <v>3</v>
      </c>
      <c r="D38" s="29">
        <v>80</v>
      </c>
      <c r="E38" s="36">
        <v>1095641.1100000001</v>
      </c>
      <c r="F38" s="34">
        <f t="shared" si="2"/>
        <v>1095.64111</v>
      </c>
      <c r="G38" s="36">
        <v>1285828.93</v>
      </c>
      <c r="H38" s="34">
        <f t="shared" si="3"/>
        <v>1285.8289299999999</v>
      </c>
      <c r="I38" s="30">
        <f t="shared" si="4"/>
        <v>2381470.04</v>
      </c>
      <c r="J38" s="30">
        <f t="shared" si="5"/>
        <v>2381.4700400000002</v>
      </c>
      <c r="K38" s="30">
        <f t="shared" si="1"/>
        <v>29768.375500000002</v>
      </c>
      <c r="L38" s="3"/>
    </row>
    <row r="39" spans="1:12" s="2" customFormat="1" ht="33" customHeight="1">
      <c r="A39" s="15" t="s">
        <v>25</v>
      </c>
      <c r="B39" s="16" t="s">
        <v>77</v>
      </c>
      <c r="C39" s="16" t="s">
        <v>3</v>
      </c>
      <c r="D39" s="29">
        <v>87</v>
      </c>
      <c r="E39" s="36">
        <v>2834739.72</v>
      </c>
      <c r="F39" s="34">
        <f t="shared" si="2"/>
        <v>2834.73972</v>
      </c>
      <c r="G39" s="36">
        <v>1398576.49</v>
      </c>
      <c r="H39" s="34">
        <f t="shared" si="3"/>
        <v>1398.5764899999999</v>
      </c>
      <c r="I39" s="30">
        <f t="shared" si="4"/>
        <v>4233316.21</v>
      </c>
      <c r="J39" s="30">
        <f t="shared" si="5"/>
        <v>4233.31621</v>
      </c>
      <c r="K39" s="30">
        <f t="shared" si="1"/>
        <v>48658.807011494253</v>
      </c>
      <c r="L39" s="3"/>
    </row>
    <row r="40" spans="1:12" s="2" customFormat="1" ht="32.25" customHeight="1">
      <c r="A40" s="15" t="s">
        <v>26</v>
      </c>
      <c r="B40" s="16" t="s">
        <v>78</v>
      </c>
      <c r="C40" s="16" t="s">
        <v>3</v>
      </c>
      <c r="D40" s="29">
        <v>12</v>
      </c>
      <c r="E40" s="36">
        <v>409068.96</v>
      </c>
      <c r="F40" s="34">
        <f t="shared" si="2"/>
        <v>409.06896</v>
      </c>
      <c r="G40" s="36">
        <v>192557.64</v>
      </c>
      <c r="H40" s="34">
        <f t="shared" si="3"/>
        <v>192.55764000000002</v>
      </c>
      <c r="I40" s="30">
        <f t="shared" si="4"/>
        <v>601626.60000000009</v>
      </c>
      <c r="J40" s="30">
        <f t="shared" si="5"/>
        <v>601.62660000000005</v>
      </c>
      <c r="K40" s="30">
        <f t="shared" si="1"/>
        <v>50135.55000000001</v>
      </c>
      <c r="L40" s="3"/>
    </row>
    <row r="41" spans="1:12" s="2" customFormat="1" ht="26.25" customHeight="1">
      <c r="A41" s="15" t="s">
        <v>27</v>
      </c>
      <c r="B41" s="16" t="s">
        <v>79</v>
      </c>
      <c r="C41" s="16" t="s">
        <v>3</v>
      </c>
      <c r="D41" s="29">
        <v>45</v>
      </c>
      <c r="E41" s="36">
        <v>430188.6</v>
      </c>
      <c r="F41" s="34">
        <f t="shared" si="2"/>
        <v>430.18859999999995</v>
      </c>
      <c r="G41" s="36">
        <v>723357.95</v>
      </c>
      <c r="H41" s="34">
        <f t="shared" si="3"/>
        <v>723.35794999999996</v>
      </c>
      <c r="I41" s="30">
        <f t="shared" si="4"/>
        <v>1153546.5499999998</v>
      </c>
      <c r="J41" s="30">
        <f t="shared" si="5"/>
        <v>1153.54655</v>
      </c>
      <c r="K41" s="30">
        <f t="shared" si="1"/>
        <v>25634.367777777774</v>
      </c>
      <c r="L41" s="3"/>
    </row>
    <row r="42" spans="1:12" s="2" customFormat="1" ht="29.25" customHeight="1">
      <c r="A42" s="15" t="s">
        <v>28</v>
      </c>
      <c r="B42" s="16" t="s">
        <v>80</v>
      </c>
      <c r="C42" s="16" t="s">
        <v>3</v>
      </c>
      <c r="D42" s="29">
        <v>15</v>
      </c>
      <c r="E42" s="36">
        <v>493191.84</v>
      </c>
      <c r="F42" s="34">
        <f t="shared" si="2"/>
        <v>493.19184000000001</v>
      </c>
      <c r="G42" s="36">
        <v>240697.05</v>
      </c>
      <c r="H42" s="34">
        <f t="shared" si="3"/>
        <v>240.69704999999999</v>
      </c>
      <c r="I42" s="30">
        <f t="shared" si="4"/>
        <v>733888.89</v>
      </c>
      <c r="J42" s="30">
        <f t="shared" si="5"/>
        <v>733.88888999999995</v>
      </c>
      <c r="K42" s="30">
        <f t="shared" si="1"/>
        <v>48925.925999999999</v>
      </c>
      <c r="L42" s="3"/>
    </row>
    <row r="43" spans="1:12" s="2" customFormat="1" ht="30" customHeight="1">
      <c r="A43" s="15" t="s">
        <v>47</v>
      </c>
      <c r="B43" s="16" t="s">
        <v>81</v>
      </c>
      <c r="C43" s="16" t="s">
        <v>3</v>
      </c>
      <c r="D43" s="29">
        <v>9</v>
      </c>
      <c r="E43" s="36">
        <v>496865.18</v>
      </c>
      <c r="F43" s="34">
        <f t="shared" si="2"/>
        <v>496.86518000000001</v>
      </c>
      <c r="G43" s="36">
        <v>146951.9</v>
      </c>
      <c r="H43" s="34">
        <f t="shared" si="3"/>
        <v>146.95189999999999</v>
      </c>
      <c r="I43" s="30">
        <f t="shared" si="4"/>
        <v>643817.07999999996</v>
      </c>
      <c r="J43" s="30">
        <f t="shared" si="5"/>
        <v>643.81708000000003</v>
      </c>
      <c r="K43" s="30">
        <f t="shared" si="1"/>
        <v>71535.231111111105</v>
      </c>
      <c r="L43" s="3"/>
    </row>
    <row r="44" spans="1:12" s="2" customFormat="1" ht="29.25" customHeight="1">
      <c r="A44" s="19" t="s">
        <v>29</v>
      </c>
      <c r="B44" s="17" t="s">
        <v>38</v>
      </c>
      <c r="C44" s="26" t="s">
        <v>3</v>
      </c>
      <c r="D44" s="27">
        <f>SUM(D45:D50)</f>
        <v>188</v>
      </c>
      <c r="E44" s="31">
        <f t="shared" ref="E44:I44" si="6">SUM(E45:E50)</f>
        <v>3314432.19</v>
      </c>
      <c r="F44" s="32">
        <f t="shared" si="6"/>
        <v>3314.4321899999995</v>
      </c>
      <c r="G44" s="31">
        <f t="shared" si="6"/>
        <v>3021381.27</v>
      </c>
      <c r="H44" s="32">
        <f t="shared" si="6"/>
        <v>3021.3812699999999</v>
      </c>
      <c r="I44" s="32">
        <f t="shared" si="6"/>
        <v>6335813.46</v>
      </c>
      <c r="J44" s="33">
        <f t="shared" si="5"/>
        <v>6335.8134599999994</v>
      </c>
      <c r="K44" s="25">
        <f t="shared" si="1"/>
        <v>33701.135425531917</v>
      </c>
      <c r="L44" s="3"/>
    </row>
    <row r="45" spans="1:12" s="2" customFormat="1" ht="26.25" customHeight="1">
      <c r="A45" s="15" t="s">
        <v>30</v>
      </c>
      <c r="B45" s="16" t="s">
        <v>38</v>
      </c>
      <c r="C45" s="17" t="s">
        <v>3</v>
      </c>
      <c r="D45" s="29">
        <v>39</v>
      </c>
      <c r="E45" s="36">
        <v>546488.71</v>
      </c>
      <c r="F45" s="34">
        <f t="shared" si="2"/>
        <v>546.48870999999997</v>
      </c>
      <c r="G45" s="36">
        <v>627079.14</v>
      </c>
      <c r="H45" s="34">
        <f t="shared" ref="H45" si="7">G45/1000</f>
        <v>627.07914000000005</v>
      </c>
      <c r="I45" s="30">
        <f t="shared" si="4"/>
        <v>1173567.8500000001</v>
      </c>
      <c r="J45" s="30">
        <f t="shared" si="5"/>
        <v>1173.5678499999999</v>
      </c>
      <c r="K45" s="30">
        <f t="shared" si="1"/>
        <v>30091.483333333337</v>
      </c>
      <c r="L45" s="3"/>
    </row>
    <row r="46" spans="1:12" s="2" customFormat="1" ht="26.25" customHeight="1">
      <c r="A46" s="15" t="s">
        <v>31</v>
      </c>
      <c r="B46" s="16" t="s">
        <v>39</v>
      </c>
      <c r="C46" s="17" t="s">
        <v>3</v>
      </c>
      <c r="D46" s="29">
        <v>30</v>
      </c>
      <c r="E46" s="36">
        <v>815700.46</v>
      </c>
      <c r="F46" s="34">
        <f t="shared" si="2"/>
        <v>815.70045999999991</v>
      </c>
      <c r="G46" s="36">
        <v>482660.92</v>
      </c>
      <c r="H46" s="34">
        <f t="shared" ref="H46" si="8">G46/1000</f>
        <v>482.66091999999998</v>
      </c>
      <c r="I46" s="30">
        <f t="shared" si="4"/>
        <v>1298361.3799999999</v>
      </c>
      <c r="J46" s="30">
        <f t="shared" si="5"/>
        <v>1298.3613799999998</v>
      </c>
      <c r="K46" s="30">
        <f t="shared" si="1"/>
        <v>43278.712666666666</v>
      </c>
      <c r="L46" s="3"/>
    </row>
    <row r="47" spans="1:12" s="2" customFormat="1" ht="26.25" customHeight="1">
      <c r="A47" s="15" t="s">
        <v>48</v>
      </c>
      <c r="B47" s="16" t="s">
        <v>82</v>
      </c>
      <c r="C47" s="17" t="s">
        <v>3</v>
      </c>
      <c r="D47" s="29">
        <v>41</v>
      </c>
      <c r="E47" s="36">
        <v>342476.47</v>
      </c>
      <c r="F47" s="34">
        <f t="shared" si="2"/>
        <v>342.47646999999995</v>
      </c>
      <c r="G47" s="36">
        <v>658749.79</v>
      </c>
      <c r="H47" s="34">
        <f t="shared" ref="H47" si="9">G47/1000</f>
        <v>658.74979000000008</v>
      </c>
      <c r="I47" s="30">
        <f t="shared" si="4"/>
        <v>1001226.26</v>
      </c>
      <c r="J47" s="30">
        <f t="shared" si="5"/>
        <v>1001.22626</v>
      </c>
      <c r="K47" s="30">
        <f t="shared" si="1"/>
        <v>24420.15268292683</v>
      </c>
      <c r="L47" s="3"/>
    </row>
    <row r="48" spans="1:12" s="2" customFormat="1" ht="26.25" customHeight="1">
      <c r="A48" s="15" t="s">
        <v>32</v>
      </c>
      <c r="B48" s="16" t="s">
        <v>40</v>
      </c>
      <c r="C48" s="17" t="s">
        <v>3</v>
      </c>
      <c r="D48" s="29">
        <v>25</v>
      </c>
      <c r="E48" s="36">
        <v>387585.72</v>
      </c>
      <c r="F48" s="34">
        <f t="shared" si="2"/>
        <v>387.58571999999998</v>
      </c>
      <c r="G48" s="36">
        <v>401584</v>
      </c>
      <c r="H48" s="34">
        <f t="shared" ref="H48" si="10">G48/1000</f>
        <v>401.584</v>
      </c>
      <c r="I48" s="30">
        <f t="shared" si="4"/>
        <v>789169.72</v>
      </c>
      <c r="J48" s="30">
        <f t="shared" si="5"/>
        <v>789.16971999999998</v>
      </c>
      <c r="K48" s="30">
        <f t="shared" si="1"/>
        <v>31566.788799999998</v>
      </c>
      <c r="L48" s="3"/>
    </row>
    <row r="49" spans="1:12" s="2" customFormat="1" ht="26.25" customHeight="1">
      <c r="A49" s="15" t="s">
        <v>33</v>
      </c>
      <c r="B49" s="16" t="s">
        <v>41</v>
      </c>
      <c r="C49" s="17" t="s">
        <v>3</v>
      </c>
      <c r="D49" s="29">
        <v>28</v>
      </c>
      <c r="E49" s="36">
        <v>929564.79</v>
      </c>
      <c r="F49" s="34">
        <f t="shared" si="2"/>
        <v>929.56479000000002</v>
      </c>
      <c r="G49" s="36">
        <v>449723.42</v>
      </c>
      <c r="H49" s="34">
        <f t="shared" ref="H49" si="11">G49/1000</f>
        <v>449.72341999999998</v>
      </c>
      <c r="I49" s="30">
        <f t="shared" si="4"/>
        <v>1379288.21</v>
      </c>
      <c r="J49" s="30">
        <f t="shared" si="5"/>
        <v>1379.2882099999999</v>
      </c>
      <c r="K49" s="30">
        <f t="shared" si="1"/>
        <v>49260.29321428571</v>
      </c>
      <c r="L49" s="3"/>
    </row>
    <row r="50" spans="1:12" s="2" customFormat="1" ht="26.25" customHeight="1">
      <c r="A50" s="15" t="s">
        <v>49</v>
      </c>
      <c r="B50" s="16" t="s">
        <v>37</v>
      </c>
      <c r="C50" s="17" t="s">
        <v>3</v>
      </c>
      <c r="D50" s="29">
        <v>25</v>
      </c>
      <c r="E50" s="36">
        <v>292616.03999999998</v>
      </c>
      <c r="F50" s="34">
        <f t="shared" si="2"/>
        <v>292.61604</v>
      </c>
      <c r="G50" s="36">
        <v>401584</v>
      </c>
      <c r="H50" s="34">
        <f t="shared" ref="H50:H52" si="12">G50/1000</f>
        <v>401.584</v>
      </c>
      <c r="I50" s="30">
        <f t="shared" si="4"/>
        <v>694200.04</v>
      </c>
      <c r="J50" s="30">
        <f t="shared" si="5"/>
        <v>694.20003999999994</v>
      </c>
      <c r="K50" s="30">
        <f t="shared" si="1"/>
        <v>27768.001600000003</v>
      </c>
      <c r="L50" s="3"/>
    </row>
    <row r="51" spans="1:12" s="2" customFormat="1" ht="35.25" customHeight="1">
      <c r="A51" s="19" t="s">
        <v>34</v>
      </c>
      <c r="B51" s="43" t="s">
        <v>83</v>
      </c>
      <c r="C51" s="26" t="s">
        <v>3</v>
      </c>
      <c r="D51" s="27">
        <v>814</v>
      </c>
      <c r="E51" s="33">
        <v>6821855.9799999995</v>
      </c>
      <c r="F51" s="33">
        <f t="shared" si="2"/>
        <v>6821.8559799999994</v>
      </c>
      <c r="G51" s="33">
        <v>30610962.240000002</v>
      </c>
      <c r="H51" s="33">
        <f t="shared" si="12"/>
        <v>30610.962240000001</v>
      </c>
      <c r="I51" s="33">
        <f t="shared" si="4"/>
        <v>37432818.219999999</v>
      </c>
      <c r="J51" s="33">
        <f t="shared" si="5"/>
        <v>37432.818220000001</v>
      </c>
      <c r="K51" s="25">
        <f t="shared" si="1"/>
        <v>45986.263169533166</v>
      </c>
      <c r="L51" s="3"/>
    </row>
    <row r="52" spans="1:12" s="2" customFormat="1" ht="26.25" customHeight="1">
      <c r="A52" s="22" t="s">
        <v>97</v>
      </c>
      <c r="B52" s="43" t="s">
        <v>42</v>
      </c>
      <c r="C52" s="26" t="s">
        <v>3</v>
      </c>
      <c r="D52" s="27">
        <v>765</v>
      </c>
      <c r="E52" s="33">
        <v>4498200</v>
      </c>
      <c r="F52" s="33">
        <f t="shared" si="2"/>
        <v>4498.2</v>
      </c>
      <c r="G52" s="33">
        <v>166005</v>
      </c>
      <c r="H52" s="33">
        <f t="shared" si="12"/>
        <v>166.005</v>
      </c>
      <c r="I52" s="33">
        <f>E52+G52</f>
        <v>4664205</v>
      </c>
      <c r="J52" s="33">
        <f t="shared" si="5"/>
        <v>4664.2049999999999</v>
      </c>
      <c r="K52" s="25">
        <f t="shared" si="1"/>
        <v>6097</v>
      </c>
      <c r="L52" s="3"/>
    </row>
    <row r="53" spans="1:12" s="2" customFormat="1" ht="26.25" customHeight="1">
      <c r="A53" s="20" t="s">
        <v>2</v>
      </c>
      <c r="B53" s="16"/>
      <c r="C53" s="14"/>
      <c r="D53" s="36" t="s">
        <v>98</v>
      </c>
      <c r="E53" s="33">
        <f>E12+E44+E51+E52</f>
        <v>69992782.179999977</v>
      </c>
      <c r="F53" s="33">
        <f>F12+F44+F51+F52</f>
        <v>69992.78217999998</v>
      </c>
      <c r="G53" s="33">
        <f t="shared" ref="G53:I53" si="13">G12+G44+G51+G52</f>
        <v>133452280.82000002</v>
      </c>
      <c r="H53" s="33">
        <f>H12+H44+H51+H52</f>
        <v>133452.28082000001</v>
      </c>
      <c r="I53" s="33">
        <f t="shared" si="13"/>
        <v>203445063</v>
      </c>
      <c r="J53" s="33">
        <f t="shared" si="5"/>
        <v>203445.06299999999</v>
      </c>
      <c r="K53" s="30" t="s">
        <v>98</v>
      </c>
      <c r="L53" s="3"/>
    </row>
    <row r="54" spans="1:12" s="2" customFormat="1" ht="21" customHeight="1">
      <c r="A54" s="58" t="s">
        <v>95</v>
      </c>
      <c r="B54" s="59"/>
      <c r="C54" s="59"/>
      <c r="D54" s="59"/>
      <c r="E54" s="59"/>
      <c r="F54" s="59"/>
      <c r="G54" s="59"/>
      <c r="H54" s="59"/>
      <c r="I54" s="59"/>
      <c r="J54" s="59"/>
      <c r="K54" s="60"/>
      <c r="L54" s="3"/>
    </row>
    <row r="55" spans="1:12" ht="33" customHeight="1">
      <c r="A55" s="22" t="s">
        <v>96</v>
      </c>
      <c r="B55" s="43" t="s">
        <v>84</v>
      </c>
      <c r="C55" s="26" t="s">
        <v>4</v>
      </c>
      <c r="D55" s="27">
        <v>12838</v>
      </c>
      <c r="E55" s="33">
        <v>10887820.859999999</v>
      </c>
      <c r="F55" s="33">
        <f t="shared" ref="F55" si="14">E55/1000</f>
        <v>10887.82086</v>
      </c>
      <c r="G55" s="33">
        <v>37498221.140000001</v>
      </c>
      <c r="H55" s="33">
        <f t="shared" ref="H55" si="15">G55/1000</f>
        <v>37498.221140000001</v>
      </c>
      <c r="I55" s="35">
        <f>E55+G55</f>
        <v>48386042</v>
      </c>
      <c r="J55" s="33">
        <f t="shared" si="5"/>
        <v>48386.042000000001</v>
      </c>
      <c r="K55" s="25">
        <f>I55/D55</f>
        <v>3768.9704003738898</v>
      </c>
    </row>
    <row r="56" spans="1:12" ht="26.25" hidden="1" customHeight="1">
      <c r="A56" s="11" t="s">
        <v>1</v>
      </c>
      <c r="B56" s="5"/>
      <c r="C56" s="6"/>
      <c r="D56" s="37">
        <v>4176</v>
      </c>
      <c r="E56" s="38">
        <v>10957558</v>
      </c>
      <c r="F56" s="39"/>
      <c r="G56" s="38">
        <v>33772686.359999999</v>
      </c>
      <c r="H56" s="40"/>
      <c r="I56" s="40">
        <v>44730244.359999999</v>
      </c>
      <c r="J56" s="38"/>
      <c r="K56" s="41" t="e">
        <f>#REF!/D56</f>
        <v>#REF!</v>
      </c>
    </row>
    <row r="57" spans="1:12" ht="18.75" customHeight="1">
      <c r="A57" s="18" t="s">
        <v>2</v>
      </c>
      <c r="B57" s="4"/>
      <c r="C57" s="4"/>
      <c r="D57" s="36" t="s">
        <v>98</v>
      </c>
      <c r="E57" s="42">
        <f>E53+E55</f>
        <v>80880603.039999977</v>
      </c>
      <c r="F57" s="42">
        <f>F55</f>
        <v>10887.82086</v>
      </c>
      <c r="G57" s="42"/>
      <c r="H57" s="42">
        <f t="shared" ref="H57:J57" si="16">H55</f>
        <v>37498.221140000001</v>
      </c>
      <c r="I57" s="42">
        <f t="shared" si="16"/>
        <v>48386042</v>
      </c>
      <c r="J57" s="42">
        <f t="shared" si="16"/>
        <v>48386.042000000001</v>
      </c>
      <c r="K57" s="36" t="s">
        <v>98</v>
      </c>
    </row>
  </sheetData>
  <mergeCells count="17">
    <mergeCell ref="A11:K11"/>
    <mergeCell ref="A54:K54"/>
    <mergeCell ref="F7:F9"/>
    <mergeCell ref="H7:H9"/>
    <mergeCell ref="J7:J9"/>
    <mergeCell ref="I1:K2"/>
    <mergeCell ref="A3:K3"/>
    <mergeCell ref="A4:K4"/>
    <mergeCell ref="A5:L5"/>
    <mergeCell ref="A7:A9"/>
    <mergeCell ref="B7:B9"/>
    <mergeCell ref="C7:C9"/>
    <mergeCell ref="D7:D9"/>
    <mergeCell ref="E7:E9"/>
    <mergeCell ref="G7:G9"/>
    <mergeCell ref="I7:I9"/>
    <mergeCell ref="K7:K9"/>
  </mergeCells>
  <pageMargins left="0.70866141732283472" right="0.59055118110236227" top="0.15748031496062992" bottom="0.15748031496062992" header="0.31496062992125984" footer="0.31496062992125984"/>
  <pageSetup paperSize="9" scale="64" orientation="landscape" r:id="rId1"/>
  <headerFooter alignWithMargins="0"/>
  <rowBreaks count="1" manualBreakCount="1">
    <brk id="30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 в тыс</vt:lpstr>
      <vt:lpstr>'табл в тыс'!Область_печати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</dc:creator>
  <cp:lastModifiedBy>SFU</cp:lastModifiedBy>
  <cp:lastPrinted>2020-02-19T05:49:18Z</cp:lastPrinted>
  <dcterms:created xsi:type="dcterms:W3CDTF">2018-02-27T09:31:43Z</dcterms:created>
  <dcterms:modified xsi:type="dcterms:W3CDTF">2020-02-25T07:44:24Z</dcterms:modified>
</cp:coreProperties>
</file>